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CORTAZA\ALE COMPU\CUENTA PUBLICA\2023\ANUAL\DATO ABIERTO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D17" i="4" l="1"/>
  <c r="G17" i="4" s="1"/>
  <c r="D16" i="4"/>
  <c r="G16" i="4" s="1"/>
  <c r="D15" i="4"/>
  <c r="G15" i="4" s="1"/>
  <c r="D14" i="4"/>
  <c r="G14" i="4" s="1"/>
  <c r="D13" i="4"/>
  <c r="G13" i="4" s="1"/>
  <c r="F44" i="4" l="1"/>
  <c r="E44" i="4"/>
  <c r="C44" i="4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B44" i="4"/>
  <c r="F30" i="4"/>
  <c r="E30" i="4"/>
  <c r="D29" i="4"/>
  <c r="G29" i="4" s="1"/>
  <c r="D28" i="4"/>
  <c r="G28" i="4" s="1"/>
  <c r="D27" i="4"/>
  <c r="G27" i="4" s="1"/>
  <c r="D26" i="4"/>
  <c r="G26" i="4" s="1"/>
  <c r="C30" i="4"/>
  <c r="B3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9" i="4"/>
  <c r="E19" i="4"/>
  <c r="C19" i="4"/>
  <c r="B19" i="4"/>
  <c r="G30" i="4" l="1"/>
  <c r="G44" i="4"/>
  <c r="D30" i="4"/>
  <c r="D44" i="4"/>
  <c r="G19" i="4"/>
  <c r="D19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<sst xmlns="http://schemas.openxmlformats.org/spreadsheetml/2006/main" count="207" uniqueCount="147">
  <si>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</si>
  <si>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</si>
  <si>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</si>
  <si>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</si>
  <si>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</si>
  <si>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</si>
  <si>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</si>
  <si>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</si>
  <si>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</si>
  <si>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</si>
  <si>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</si>
  <si>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</si>
  <si>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</si>
  <si>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</si>
  <si>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</si>
  <si>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</si>
  <si>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</si>
  <si>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</si>
  <si>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</si>
  <si>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</si>
  <si>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</si>
  <si>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</si>
  <si>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</si>
  <si>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</si>
  <si>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</si>
  <si>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</si>
  <si>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</si>
  <si>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</si>
  <si>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</si>
  <si>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</si>
  <si>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</si>
  <si>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</si>
  <si>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</si>
  <si>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</si>
  <si>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</si>
  <si>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</si>
  <si>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</si>
  <si>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</si>
  <si>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</si>
  <si>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</si>
  <si>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</si>
  <si>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</si>
  <si>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</si>
  <si>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</si>
  <si>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</si>
  <si>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</si>
  <si>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</si>
  <si>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</si>
  <si>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</si>
  <si>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</si>
  <si>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</si>
  <si>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</si>
  <si>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</si>
  <si>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</si>
  <si>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</si>
  <si>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</si>
  <si>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</si>
  <si>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</si>
  <si>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</si>
  <si>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</si>
  <si>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</si>
  <si>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</si>
  <si>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</si>
  <si>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</si>
  <si>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</si>
  <si>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</si>
  <si>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</si>
  <si>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</si>
  <si>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</si>
  <si>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</si>
  <si>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</si>
  <si>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</si>
  <si>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</si>
  <si>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</si>
  <si>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</si>
  <si>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</si>
  <si>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</si>
  <si>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</si>
  <si>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</si>
  <si>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</si>
  <si>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</si>
  <si>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</si>
  <si>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</si>
  <si>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</si>
  <si>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</si>
  <si>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</si>
  <si>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</si>
  <si>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</si>
  <si>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</si>
  <si>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</si>
  <si>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</si>
  <si>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</si>
  <si>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</si>
  <si>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</si>
  <si>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</si>
  <si>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</si>
  <si>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</si>
  <si>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</si>
  <si>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</si>
  <si>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</si>
  <si>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</si>
  <si>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</si>
  <si>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</si>
  <si>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</si>
  <si>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</si>
  <si>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</si>
  <si>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</si>
  <si>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</si>
  <si>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</si>
  <si>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</si>
  <si>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</si>
  <si>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</si>
  <si>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</si>
  <si>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</si>
  <si>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</si>
  <si>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</si>
  <si>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</si>
  <si>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</si>
  <si>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</si>
  <si>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</si>
  <si>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</si>
  <si>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</si>
  <si>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</si>
  <si>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</si>
  <si>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</si>
  <si>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</si>
  <si>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</si>
  <si>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</si>
  <si>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</si>
  <si>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Cortázar, Gto.
Estado Analítico del Ejercicio del Presupuesto de Egresos
Clasificación por Objeto del Gasto (Capítulo y Concepto)
Del 1 de Enero al 31 de Diciembre de 2023</t>
  </si>
  <si>
    <t>Sistema para el Desarrollo Integral de la Familia del Municipio de Cortázar, Gto.
Estado Analítico del Ejercicio del Presupuesto de Egresos
Clasificación Económica (por Tipo de Gasto)
Del 1 de Enero al 31 de Diciembre de 2023</t>
  </si>
  <si>
    <t>31120M09D010202 REHABILITACION</t>
  </si>
  <si>
    <t>31120M09D010203 TRABAJO SOCIAL</t>
  </si>
  <si>
    <t>31120M09D010204 INCLUSION A LA VIDA</t>
  </si>
  <si>
    <t>31120M09D010205 ADULTOS MAYORES</t>
  </si>
  <si>
    <t>31120M09D010206 ASISTENCIA ALIMENTARIA</t>
  </si>
  <si>
    <t>31120M09D010207 CENTRO DE ATENCION INFAN</t>
  </si>
  <si>
    <t>31120M09D010208 PSICOLOGIA</t>
  </si>
  <si>
    <t>31120M09D010209 NIÑOS (A) ADOLE DESARR E</t>
  </si>
  <si>
    <t>31120M09D010210 CRIANZA POSITIVA</t>
  </si>
  <si>
    <t>31120M09D010211 RED MOVIL</t>
  </si>
  <si>
    <t>31120M09D010212 PROCURADURIA</t>
  </si>
  <si>
    <t>31120M09D010300 DIRECCION ADMINISTRATIVA</t>
  </si>
  <si>
    <t>Sistema para el Desarrollo Integral de la Familia del Municipio de Cortázar, Gto.
Estado Analítico del Ejercicio del Presupuesto de Egresos
Clasificación Administrativa
Del 1 de Enero al 31 de Diciembre de 2023</t>
  </si>
  <si>
    <t>Sistema para el Desarrollo Integral de la Familia del Municipio de Cortázar, Gto.
Estado Analítico del Ejercicio del Presupuesto de Egresos
Clasificación Administrativa (Poderes)
Del 1 de Enero al 31 de Diciembre de 2023</t>
  </si>
  <si>
    <t>Sistema para el Desarrollo Integral de la Familia del Municipio de Cortázar, Gto.
Estado Analítico del Ejercicio del Presupuesto de Egresos
Clasificación Administrativa (Sector Paraestatal)
Del 1 de Enero al 31 de Diciembre de 2023</t>
  </si>
  <si>
    <t>Sistema para el Desarrollo Integral de la Familia del Municipio de Cortázar, Gto.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</si>
</sst>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9" fontId="2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4" fontId="3" fillId="0" borderId="12" xfId="0" applyNumberFormat="1" applyFont="1" applyFill="1" applyBorder="1" applyProtection="1">
      <protection locked="0"/>
    </xf>
    <xf numFmtId="0" fontId="3" fillId="0" borderId="0" xfId="0" applyFont="1" applyBorder="1" applyProtection="1"/>
    <xf numFmtId="4" fontId="3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3" fillId="0" borderId="5" xfId="0" applyFont="1" applyBorder="1" applyProtection="1"/>
    <xf numFmtId="4" fontId="7" fillId="0" borderId="10" xfId="0" applyNumberFormat="1" applyFont="1" applyFill="1" applyBorder="1" applyProtection="1">
      <protection locked="0"/>
    </xf>
    <xf numFmtId="4" fontId="7" fillId="0" borderId="12" xfId="0" applyNumberFormat="1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4" fontId="7" fillId="0" borderId="11" xfId="0" applyNumberFormat="1" applyFont="1" applyFill="1" applyBorder="1" applyProtection="1">
      <protection locked="0"/>
    </xf>
    <xf numFmtId="4" fontId="3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6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indent="1"/>
    </xf>
    <xf numFmtId="0" fontId="3" fillId="0" borderId="4" xfId="0" applyFont="1" applyFill="1" applyBorder="1" applyAlignment="1" applyProtection="1">
      <alignment horizontal="left" indent="1"/>
    </xf>
    <xf numFmtId="0" fontId="3" fillId="0" borderId="2" xfId="9" applyFont="1" applyFill="1" applyBorder="1" applyAlignment="1">
      <alignment horizontal="left" vertical="center" indent="1"/>
    </xf>
    <xf numFmtId="0" fontId="3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3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4" fontId="7" fillId="0" borderId="0" xfId="0" applyNumberFormat="1" applyFont="1" applyFill="1" applyBorder="1" applyProtection="1">
      <protection locked="0"/>
    </xf>
  </cellXfs>
  <cellStyles count="36">
    <cellStyle name="=C:\WINNT\SYSTEM32\COMMAND.COM" xfId="16"/>
    <cellStyle name="Euro" xfId="1"/>
    <cellStyle name="Millares 2" xfId="2"/>
    <cellStyle name="Millares 2 2" xfId="3"/>
    <cellStyle name="Millares 2 2 2" xfId="27"/>
    <cellStyle name="Millares 2 2 3" xfId="18"/>
    <cellStyle name="Millares 2 3" xfId="4"/>
    <cellStyle name="Millares 2 3 2" xfId="28"/>
    <cellStyle name="Millares 2 3 3" xfId="19"/>
    <cellStyle name="Millares 2 4" xfId="35"/>
    <cellStyle name="Millares 2 5" xfId="26"/>
    <cellStyle name="Millares 2 6" xfId="17"/>
    <cellStyle name="Millares 3" xfId="5"/>
    <cellStyle name="Millares 3 2" xfId="29"/>
    <cellStyle name="Millares 3 3" xfId="20"/>
    <cellStyle name="Moneda 2" xfId="6"/>
    <cellStyle name="Moneda 2 2" xfId="30"/>
    <cellStyle name="Moneda 2 3" xfId="21"/>
    <cellStyle name="Normal" xfId="0" builtinId="0"/>
    <cellStyle name="Normal 2" xfId="7"/>
    <cellStyle name="Normal 2 2" xfId="8"/>
    <cellStyle name="Normal 2 3" xfId="31"/>
    <cellStyle name="Normal 2 4" xfId="22"/>
    <cellStyle name="Normal 3" xfId="9"/>
    <cellStyle name="Normal 3 2" xfId="3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4"/>
    <cellStyle name="Normal 6 2 3" xfId="24"/>
    <cellStyle name="Normal 6 3" xfId="33"/>
    <cellStyle name="Normal 6 4" xfId="23"/>
    <cellStyle name="Porcentual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80</xdr:row>
      <xdr:rowOff>0</xdr:rowOff>
    </xdr:from>
    <xdr:to>
      <xdr:col>1</xdr:col>
      <xdr:colOff>148148</xdr:colOff>
      <xdr:row>84</xdr:row>
      <xdr:rowOff>55995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8DB980-F63B-4510-B1F2-6EA2072314FF}"/>
            </a:ext>
          </a:extLst>
        </xdr:cNvPr>
        <xdr:cNvSpPr txBox="1"/>
      </xdr:nvSpPr>
      <xdr:spPr>
        <a:xfrm>
          <a:off x="1066800" y="9439275"/>
          <a:ext cx="2682928" cy="637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DIRECTORA DEL SMDIF</a:t>
          </a:r>
        </a:p>
        <a:p>
          <a:pPr algn="ctr"/>
          <a:r>
            <a:rPr lang="es-MX" sz="1100"/>
            <a:t>L.A.E. KARLA</a:t>
          </a:r>
          <a:r>
            <a:rPr lang="es-MX" sz="1100" baseline="0"/>
            <a:t> PEREA GARCIA</a:t>
          </a:r>
          <a:endParaRPr lang="es-MX" sz="1100"/>
        </a:p>
      </xdr:txBody>
    </xdr:sp>
    <xdr:clientData/>
  </xdr:twoCellAnchor>
  <xdr:twoCellAnchor editAs="oneCell">
    <xdr:from>
      <xdr:col>3</xdr:col>
      <xdr:colOff>523875</xdr:colOff>
      <xdr:row>80</xdr:row>
      <xdr:rowOff>57150</xdr:rowOff>
    </xdr:from>
    <xdr:to>
      <xdr:col>6</xdr:col>
      <xdr:colOff>260239</xdr:colOff>
      <xdr:row>84</xdr:row>
      <xdr:rowOff>103620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4EF1FA-7630-4A51-AFFD-9E7E394D8C1E}"/>
            </a:ext>
          </a:extLst>
        </xdr:cNvPr>
        <xdr:cNvSpPr txBox="1"/>
      </xdr:nvSpPr>
      <xdr:spPr>
        <a:xfrm>
          <a:off x="6255545" y="9494044"/>
          <a:ext cx="2884457" cy="627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CONTADOR</a:t>
          </a:r>
          <a:r>
            <a:rPr lang="es-MX" sz="1100" baseline="0"/>
            <a:t> DEL SMDIF</a:t>
          </a:r>
          <a:endParaRPr lang="es-MX" sz="1100"/>
        </a:p>
        <a:p>
          <a:pPr algn="ctr"/>
          <a:r>
            <a:rPr lang="es-MX" sz="1100"/>
            <a:t>C.P. MA. GUADALUPE PICHARDO TRIGUEROS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12</xdr:row>
      <xdr:rowOff>0</xdr:rowOff>
    </xdr:from>
    <xdr:to>
      <xdr:col>1</xdr:col>
      <xdr:colOff>1014923</xdr:colOff>
      <xdr:row>16</xdr:row>
      <xdr:rowOff>55995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8DB980-F63B-4510-B1F2-6EA2072314FF}"/>
            </a:ext>
          </a:extLst>
        </xdr:cNvPr>
        <xdr:cNvSpPr txBox="1"/>
      </xdr:nvSpPr>
      <xdr:spPr>
        <a:xfrm>
          <a:off x="1057275" y="13925550"/>
          <a:ext cx="2681798" cy="627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DIRECTORA DEL SMDIF</a:t>
          </a:r>
        </a:p>
        <a:p>
          <a:pPr algn="ctr"/>
          <a:r>
            <a:rPr lang="es-MX" sz="1100"/>
            <a:t>L.A.E. KARLA</a:t>
          </a:r>
          <a:r>
            <a:rPr lang="es-MX" sz="1100" baseline="0"/>
            <a:t> PEREA GARCIA</a:t>
          </a:r>
          <a:endParaRPr lang="es-MX" sz="1100"/>
        </a:p>
      </xdr:txBody>
    </xdr:sp>
    <xdr:clientData/>
  </xdr:twoCellAnchor>
  <xdr:twoCellAnchor editAs="oneCell">
    <xdr:from>
      <xdr:col>3</xdr:col>
      <xdr:colOff>523875</xdr:colOff>
      <xdr:row>12</xdr:row>
      <xdr:rowOff>57150</xdr:rowOff>
    </xdr:from>
    <xdr:to>
      <xdr:col>6</xdr:col>
      <xdr:colOff>260239</xdr:colOff>
      <xdr:row>16</xdr:row>
      <xdr:rowOff>103620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4EF1FA-7630-4A51-AFFD-9E7E394D8C1E}"/>
            </a:ext>
          </a:extLst>
        </xdr:cNvPr>
        <xdr:cNvSpPr txBox="1"/>
      </xdr:nvSpPr>
      <xdr:spPr>
        <a:xfrm>
          <a:off x="6296025" y="13982700"/>
          <a:ext cx="2879614" cy="617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CONTADOR</a:t>
          </a:r>
          <a:r>
            <a:rPr lang="es-MX" sz="1100" baseline="0"/>
            <a:t> DEL SMDIF</a:t>
          </a:r>
          <a:endParaRPr lang="es-MX" sz="1100"/>
        </a:p>
        <a:p>
          <a:pPr algn="ctr"/>
          <a:r>
            <a:rPr lang="es-MX" sz="1100"/>
            <a:t>C.P. MA. GUADALUPE PICHARDO TRIGUEROS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1046070</xdr:colOff>
      <xdr:row>48</xdr:row>
      <xdr:rowOff>44824</xdr:rowOff>
    </xdr:from>
    <xdr:to>
      <xdr:col>0</xdr:col>
      <xdr:colOff>3727868</xdr:colOff>
      <xdr:row>52</xdr:row>
      <xdr:rowOff>100819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8DB980-F63B-4510-B1F2-6EA2072314FF}"/>
            </a:ext>
          </a:extLst>
        </xdr:cNvPr>
        <xdr:cNvSpPr txBox="1"/>
      </xdr:nvSpPr>
      <xdr:spPr>
        <a:xfrm>
          <a:off x="1046070" y="10611971"/>
          <a:ext cx="2681798" cy="63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DIRECTORA DEL SMDIF</a:t>
          </a:r>
        </a:p>
        <a:p>
          <a:pPr algn="ctr"/>
          <a:r>
            <a:rPr lang="es-MX" sz="1100"/>
            <a:t>L.A.E. KARLA</a:t>
          </a:r>
          <a:r>
            <a:rPr lang="es-MX" sz="1100" baseline="0"/>
            <a:t> PEREA GARCIA</a:t>
          </a:r>
          <a:endParaRPr lang="es-MX" sz="1100"/>
        </a:p>
      </xdr:txBody>
    </xdr:sp>
    <xdr:clientData/>
  </xdr:twoCellAnchor>
  <xdr:twoCellAnchor editAs="oneCell">
    <xdr:from>
      <xdr:col>3</xdr:col>
      <xdr:colOff>523875</xdr:colOff>
      <xdr:row>48</xdr:row>
      <xdr:rowOff>57150</xdr:rowOff>
    </xdr:from>
    <xdr:to>
      <xdr:col>6</xdr:col>
      <xdr:colOff>260239</xdr:colOff>
      <xdr:row>52</xdr:row>
      <xdr:rowOff>103620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4EF1FA-7630-4A51-AFFD-9E7E394D8C1E}"/>
            </a:ext>
          </a:extLst>
        </xdr:cNvPr>
        <xdr:cNvSpPr txBox="1"/>
      </xdr:nvSpPr>
      <xdr:spPr>
        <a:xfrm>
          <a:off x="5343525" y="4124325"/>
          <a:ext cx="2879614" cy="617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CONTADOR</a:t>
          </a:r>
          <a:r>
            <a:rPr lang="es-MX" sz="1100" baseline="0"/>
            <a:t> DEL SMDIF</a:t>
          </a:r>
          <a:endParaRPr lang="es-MX" sz="1100"/>
        </a:p>
        <a:p>
          <a:pPr algn="ctr"/>
          <a:r>
            <a:rPr lang="es-MX" sz="1100"/>
            <a:t>C.P. MA. GUADALUPE PICHARDO TRIGUEROS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1046070</xdr:colOff>
      <xdr:row>40</xdr:row>
      <xdr:rowOff>44824</xdr:rowOff>
    </xdr:from>
    <xdr:to>
      <xdr:col>0</xdr:col>
      <xdr:colOff>3727868</xdr:colOff>
      <xdr:row>44</xdr:row>
      <xdr:rowOff>100819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8DB980-F63B-4510-B1F2-6EA2072314FF}"/>
            </a:ext>
          </a:extLst>
        </xdr:cNvPr>
        <xdr:cNvSpPr txBox="1"/>
      </xdr:nvSpPr>
      <xdr:spPr>
        <a:xfrm>
          <a:off x="1046070" y="10484224"/>
          <a:ext cx="2681798" cy="627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DIRECTORA DEL SMDIF</a:t>
          </a:r>
        </a:p>
        <a:p>
          <a:pPr algn="ctr"/>
          <a:r>
            <a:rPr lang="es-MX" sz="1100"/>
            <a:t>L.A.E. KARLA</a:t>
          </a:r>
          <a:r>
            <a:rPr lang="es-MX" sz="1100" baseline="0"/>
            <a:t> PEREA GARCIA</a:t>
          </a:r>
          <a:endParaRPr lang="es-MX" sz="1100"/>
        </a:p>
      </xdr:txBody>
    </xdr:sp>
    <xdr:clientData/>
  </xdr:twoCellAnchor>
  <xdr:twoCellAnchor editAs="oneCell">
    <xdr:from>
      <xdr:col>3</xdr:col>
      <xdr:colOff>523875</xdr:colOff>
      <xdr:row>40</xdr:row>
      <xdr:rowOff>57150</xdr:rowOff>
    </xdr:from>
    <xdr:to>
      <xdr:col>6</xdr:col>
      <xdr:colOff>260239</xdr:colOff>
      <xdr:row>44</xdr:row>
      <xdr:rowOff>103620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4EF1FA-7630-4A51-AFFD-9E7E394D8C1E}"/>
            </a:ext>
          </a:extLst>
        </xdr:cNvPr>
        <xdr:cNvSpPr txBox="1"/>
      </xdr:nvSpPr>
      <xdr:spPr>
        <a:xfrm>
          <a:off x="7219950" y="10496550"/>
          <a:ext cx="2879614" cy="617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CONTADOR</a:t>
          </a:r>
          <a:r>
            <a:rPr lang="es-MX" sz="1100" baseline="0"/>
            <a:t> DEL SMDIF</a:t>
          </a:r>
          <a:endParaRPr lang="es-MX" sz="1100"/>
        </a:p>
        <a:p>
          <a:pPr algn="ctr"/>
          <a:r>
            <a:rPr lang="es-MX" sz="1100"/>
            <a:t>C.P. MA. GUADALUPE PICHARDO TRIGUEROS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view="pageBreakPreview" topLeftCell="A60" zoomScale="118" zoomScaleNormal="100" zoomScaleSheetLayoutView="118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2" t="s">
        <v>129</v>
      </c>
      <c r="B1" s="32"/>
      <c r="C1" s="32"/>
      <c r="D1" s="32"/>
      <c r="E1" s="32"/>
      <c r="F1" s="32"/>
      <c r="G1" s="33"/>
    </row>
    <row r="2" spans="1:8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8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8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2" t="s">
        <v>58</v>
      </c>
      <c r="B5" s="15">
        <f>SUM(B6:B12)</f>
        <v>6388034.8700000001</v>
      </c>
      <c r="C5" s="15">
        <f>SUM(C6:C12)</f>
        <v>-857203.33</v>
      </c>
      <c r="D5" s="15">
        <f>B5+C5</f>
        <v>5530831.54</v>
      </c>
      <c r="E5" s="15">
        <f>SUM(E6:E12)</f>
        <v>6898461.3399999999</v>
      </c>
      <c r="F5" s="15">
        <f>SUM(F6:F12)</f>
        <v>6898461.3399999999</v>
      </c>
      <c r="G5" s="15">
        <f>D5-E5</f>
        <v>-1367629.7999999998</v>
      </c>
    </row>
    <row r="6" spans="1:8" x14ac:dyDescent="0.2">
      <c r="A6" s="24" t="s">
        <v>62</v>
      </c>
      <c r="B6" s="6">
        <v>3303934.56</v>
      </c>
      <c r="C6" s="6">
        <v>-406866.55</v>
      </c>
      <c r="D6" s="6">
        <f t="shared" ref="D6:D69" si="0">B6+C6</f>
        <v>2897068.0100000002</v>
      </c>
      <c r="E6" s="6">
        <v>3534101.14</v>
      </c>
      <c r="F6" s="6">
        <v>3534101.14</v>
      </c>
      <c r="G6" s="6">
        <f t="shared" ref="G6:G69" si="1">D6-E6</f>
        <v>-637033.12999999989</v>
      </c>
      <c r="H6" s="11">
        <v>1100</v>
      </c>
    </row>
    <row r="7" spans="1:8" x14ac:dyDescent="0.2">
      <c r="A7" s="24" t="s">
        <v>63</v>
      </c>
      <c r="B7" s="6">
        <v>0</v>
      </c>
      <c r="C7" s="6">
        <v>0</v>
      </c>
      <c r="D7" s="6">
        <f t="shared" si="0"/>
        <v>0</v>
      </c>
      <c r="E7" s="6">
        <v>0</v>
      </c>
      <c r="F7" s="6">
        <v>0</v>
      </c>
      <c r="G7" s="6">
        <f t="shared" si="1"/>
        <v>0</v>
      </c>
      <c r="H7" s="11">
        <v>1200</v>
      </c>
    </row>
    <row r="8" spans="1:8" x14ac:dyDescent="0.2">
      <c r="A8" s="24" t="s">
        <v>64</v>
      </c>
      <c r="B8" s="6">
        <v>755020.37</v>
      </c>
      <c r="C8" s="6">
        <v>-18664.98</v>
      </c>
      <c r="D8" s="6">
        <f t="shared" si="0"/>
        <v>736355.39</v>
      </c>
      <c r="E8" s="6">
        <v>881931.11</v>
      </c>
      <c r="F8" s="6">
        <v>881931.11</v>
      </c>
      <c r="G8" s="6">
        <f t="shared" si="1"/>
        <v>-145575.71999999997</v>
      </c>
      <c r="H8" s="11">
        <v>1300</v>
      </c>
    </row>
    <row r="9" spans="1:8" x14ac:dyDescent="0.2">
      <c r="A9" s="24" t="s">
        <v>33</v>
      </c>
      <c r="B9" s="6">
        <v>0</v>
      </c>
      <c r="C9" s="6">
        <v>-78450</v>
      </c>
      <c r="D9" s="6">
        <f t="shared" si="0"/>
        <v>-78450</v>
      </c>
      <c r="E9" s="6">
        <v>57500</v>
      </c>
      <c r="F9" s="6">
        <v>57500</v>
      </c>
      <c r="G9" s="6">
        <f t="shared" si="1"/>
        <v>-135950</v>
      </c>
      <c r="H9" s="11">
        <v>1400</v>
      </c>
    </row>
    <row r="10" spans="1:8" x14ac:dyDescent="0.2">
      <c r="A10" s="24" t="s">
        <v>65</v>
      </c>
      <c r="B10" s="6">
        <v>2329079.94</v>
      </c>
      <c r="C10" s="6">
        <v>-353221.8</v>
      </c>
      <c r="D10" s="6">
        <f t="shared" si="0"/>
        <v>1975858.14</v>
      </c>
      <c r="E10" s="6">
        <v>2424929.09</v>
      </c>
      <c r="F10" s="6">
        <v>2424929.09</v>
      </c>
      <c r="G10" s="6">
        <f t="shared" si="1"/>
        <v>-449070.94999999995</v>
      </c>
      <c r="H10" s="11">
        <v>1500</v>
      </c>
    </row>
    <row r="11" spans="1:8" x14ac:dyDescent="0.2">
      <c r="A11" s="24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4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2" t="s">
        <v>123</v>
      </c>
      <c r="B13" s="16">
        <f>SUM(B14:B22)</f>
        <v>880492.71000000008</v>
      </c>
      <c r="C13" s="16">
        <f>SUM(C14:C22)</f>
        <v>406021.51</v>
      </c>
      <c r="D13" s="16">
        <f t="shared" si="0"/>
        <v>1286514.2200000002</v>
      </c>
      <c r="E13" s="16">
        <f>SUM(E14:E22)</f>
        <v>1370123.4699999997</v>
      </c>
      <c r="F13" s="16">
        <f>SUM(F14:F22)</f>
        <v>1370123.4699999997</v>
      </c>
      <c r="G13" s="16">
        <f t="shared" si="1"/>
        <v>-83609.249999999534</v>
      </c>
      <c r="H13" s="23">
        <v>0</v>
      </c>
    </row>
    <row r="14" spans="1:8" x14ac:dyDescent="0.2">
      <c r="A14" s="24" t="s">
        <v>67</v>
      </c>
      <c r="B14" s="6">
        <v>220503.57</v>
      </c>
      <c r="C14" s="6">
        <v>-5825.15</v>
      </c>
      <c r="D14" s="6">
        <f t="shared" si="0"/>
        <v>214678.42</v>
      </c>
      <c r="E14" s="6">
        <v>257193.83</v>
      </c>
      <c r="F14" s="6">
        <v>257193.83</v>
      </c>
      <c r="G14" s="6">
        <f t="shared" si="1"/>
        <v>-42515.409999999974</v>
      </c>
      <c r="H14" s="11">
        <v>2100</v>
      </c>
    </row>
    <row r="15" spans="1:8" x14ac:dyDescent="0.2">
      <c r="A15" s="24" t="s">
        <v>68</v>
      </c>
      <c r="B15" s="6">
        <v>6768.05</v>
      </c>
      <c r="C15" s="6">
        <v>2534.61</v>
      </c>
      <c r="D15" s="6">
        <f t="shared" si="0"/>
        <v>9302.66</v>
      </c>
      <c r="E15" s="6">
        <v>5390</v>
      </c>
      <c r="F15" s="6">
        <v>5390</v>
      </c>
      <c r="G15" s="6">
        <f t="shared" si="1"/>
        <v>3912.66</v>
      </c>
      <c r="H15" s="11">
        <v>2200</v>
      </c>
    </row>
    <row r="16" spans="1:8" x14ac:dyDescent="0.2">
      <c r="A16" s="24" t="s">
        <v>69</v>
      </c>
      <c r="B16" s="6">
        <v>214253.66</v>
      </c>
      <c r="C16" s="6">
        <v>302354.51</v>
      </c>
      <c r="D16" s="6">
        <f t="shared" si="0"/>
        <v>516608.17000000004</v>
      </c>
      <c r="E16" s="6">
        <v>474682.74</v>
      </c>
      <c r="F16" s="6">
        <v>474682.74</v>
      </c>
      <c r="G16" s="6">
        <f t="shared" si="1"/>
        <v>41925.430000000051</v>
      </c>
      <c r="H16" s="11">
        <v>2300</v>
      </c>
    </row>
    <row r="17" spans="1:8" x14ac:dyDescent="0.2">
      <c r="A17" s="24" t="s">
        <v>70</v>
      </c>
      <c r="B17" s="6">
        <v>7008</v>
      </c>
      <c r="C17" s="6">
        <v>3714.76</v>
      </c>
      <c r="D17" s="6">
        <f t="shared" si="0"/>
        <v>10722.76</v>
      </c>
      <c r="E17" s="6">
        <v>12122.76</v>
      </c>
      <c r="F17" s="6">
        <v>12122.76</v>
      </c>
      <c r="G17" s="6">
        <f t="shared" si="1"/>
        <v>-1400</v>
      </c>
      <c r="H17" s="11">
        <v>2400</v>
      </c>
    </row>
    <row r="18" spans="1:8" x14ac:dyDescent="0.2">
      <c r="A18" s="24" t="s">
        <v>71</v>
      </c>
      <c r="B18" s="6">
        <v>15198</v>
      </c>
      <c r="C18" s="6">
        <v>-8676.15</v>
      </c>
      <c r="D18" s="6">
        <f t="shared" si="0"/>
        <v>6521.85</v>
      </c>
      <c r="E18" s="6">
        <v>14113.85</v>
      </c>
      <c r="F18" s="6">
        <v>14113.85</v>
      </c>
      <c r="G18" s="6">
        <f t="shared" si="1"/>
        <v>-7592</v>
      </c>
      <c r="H18" s="11">
        <v>2500</v>
      </c>
    </row>
    <row r="19" spans="1:8" x14ac:dyDescent="0.2">
      <c r="A19" s="24" t="s">
        <v>72</v>
      </c>
      <c r="B19" s="6">
        <v>290099.28000000003</v>
      </c>
      <c r="C19" s="6">
        <v>97500</v>
      </c>
      <c r="D19" s="6">
        <f t="shared" si="0"/>
        <v>387599.28</v>
      </c>
      <c r="E19" s="6">
        <v>441117.42</v>
      </c>
      <c r="F19" s="6">
        <v>441117.42</v>
      </c>
      <c r="G19" s="6">
        <f t="shared" si="1"/>
        <v>-53518.139999999956</v>
      </c>
      <c r="H19" s="11">
        <v>2600</v>
      </c>
    </row>
    <row r="20" spans="1:8" x14ac:dyDescent="0.2">
      <c r="A20" s="24" t="s">
        <v>73</v>
      </c>
      <c r="B20" s="6">
        <v>18804.759999999998</v>
      </c>
      <c r="C20" s="6">
        <v>-10963.32</v>
      </c>
      <c r="D20" s="6">
        <f t="shared" si="0"/>
        <v>7841.4399999999987</v>
      </c>
      <c r="E20" s="6">
        <v>11467.2</v>
      </c>
      <c r="F20" s="6">
        <v>11467.2</v>
      </c>
      <c r="G20" s="6">
        <f t="shared" si="1"/>
        <v>-3625.760000000002</v>
      </c>
      <c r="H20" s="11">
        <v>2700</v>
      </c>
    </row>
    <row r="21" spans="1:8" x14ac:dyDescent="0.2">
      <c r="A21" s="24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4" t="s">
        <v>75</v>
      </c>
      <c r="B22" s="6">
        <v>107857.39</v>
      </c>
      <c r="C22" s="6">
        <v>25382.25</v>
      </c>
      <c r="D22" s="6">
        <f t="shared" si="0"/>
        <v>133239.64000000001</v>
      </c>
      <c r="E22" s="6">
        <v>154035.67000000001</v>
      </c>
      <c r="F22" s="6">
        <v>154035.67000000001</v>
      </c>
      <c r="G22" s="6">
        <f t="shared" si="1"/>
        <v>-20796.03</v>
      </c>
      <c r="H22" s="11">
        <v>2900</v>
      </c>
    </row>
    <row r="23" spans="1:8" x14ac:dyDescent="0.2">
      <c r="A23" s="22" t="s">
        <v>59</v>
      </c>
      <c r="B23" s="16">
        <f>SUM(B24:B32)</f>
        <v>1219961.5799999998</v>
      </c>
      <c r="C23" s="16">
        <f>SUM(C24:C32)</f>
        <v>758863.27999999991</v>
      </c>
      <c r="D23" s="16">
        <f t="shared" si="0"/>
        <v>1978824.8599999999</v>
      </c>
      <c r="E23" s="16">
        <f>SUM(E24:E32)</f>
        <v>2001179.8299999998</v>
      </c>
      <c r="F23" s="16">
        <f>SUM(F24:F32)</f>
        <v>1969113.8299999998</v>
      </c>
      <c r="G23" s="16">
        <f t="shared" si="1"/>
        <v>-22354.969999999972</v>
      </c>
      <c r="H23" s="23">
        <v>0</v>
      </c>
    </row>
    <row r="24" spans="1:8" x14ac:dyDescent="0.2">
      <c r="A24" s="24" t="s">
        <v>76</v>
      </c>
      <c r="B24" s="6">
        <v>184308.42</v>
      </c>
      <c r="C24" s="6">
        <v>-9196.89</v>
      </c>
      <c r="D24" s="6">
        <f t="shared" si="0"/>
        <v>175111.53000000003</v>
      </c>
      <c r="E24" s="6">
        <v>198299.74</v>
      </c>
      <c r="F24" s="6">
        <v>198299.74</v>
      </c>
      <c r="G24" s="6">
        <f t="shared" si="1"/>
        <v>-23188.209999999963</v>
      </c>
      <c r="H24" s="11">
        <v>3100</v>
      </c>
    </row>
    <row r="25" spans="1:8" x14ac:dyDescent="0.2">
      <c r="A25" s="24" t="s">
        <v>77</v>
      </c>
      <c r="B25" s="6">
        <v>54485.5</v>
      </c>
      <c r="C25" s="6">
        <v>58297.4</v>
      </c>
      <c r="D25" s="6">
        <f t="shared" si="0"/>
        <v>112782.9</v>
      </c>
      <c r="E25" s="6">
        <v>123680</v>
      </c>
      <c r="F25" s="6">
        <v>123680</v>
      </c>
      <c r="G25" s="6">
        <f t="shared" si="1"/>
        <v>-10897.100000000006</v>
      </c>
      <c r="H25" s="11">
        <v>3200</v>
      </c>
    </row>
    <row r="26" spans="1:8" x14ac:dyDescent="0.2">
      <c r="A26" s="24" t="s">
        <v>78</v>
      </c>
      <c r="B26" s="6">
        <v>22249</v>
      </c>
      <c r="C26" s="6">
        <v>118490</v>
      </c>
      <c r="D26" s="6">
        <f t="shared" si="0"/>
        <v>140739</v>
      </c>
      <c r="E26" s="6">
        <v>145188.79999999999</v>
      </c>
      <c r="F26" s="6">
        <v>145188.79999999999</v>
      </c>
      <c r="G26" s="6">
        <f t="shared" si="1"/>
        <v>-4449.7999999999884</v>
      </c>
      <c r="H26" s="11">
        <v>3300</v>
      </c>
    </row>
    <row r="27" spans="1:8" x14ac:dyDescent="0.2">
      <c r="A27" s="24" t="s">
        <v>79</v>
      </c>
      <c r="B27" s="6">
        <v>178418.71</v>
      </c>
      <c r="C27" s="6">
        <v>-22245.23</v>
      </c>
      <c r="D27" s="6">
        <f t="shared" si="0"/>
        <v>156173.47999999998</v>
      </c>
      <c r="E27" s="6">
        <v>151100.79</v>
      </c>
      <c r="F27" s="6">
        <v>151100.79</v>
      </c>
      <c r="G27" s="6">
        <f t="shared" si="1"/>
        <v>5072.6899999999732</v>
      </c>
      <c r="H27" s="11">
        <v>3400</v>
      </c>
    </row>
    <row r="28" spans="1:8" x14ac:dyDescent="0.2">
      <c r="A28" s="24" t="s">
        <v>80</v>
      </c>
      <c r="B28" s="6">
        <v>133275.15</v>
      </c>
      <c r="C28" s="6">
        <v>100278</v>
      </c>
      <c r="D28" s="6">
        <f t="shared" si="0"/>
        <v>233553.15</v>
      </c>
      <c r="E28" s="6">
        <v>252519</v>
      </c>
      <c r="F28" s="6">
        <v>252519</v>
      </c>
      <c r="G28" s="6">
        <f t="shared" si="1"/>
        <v>-18965.850000000006</v>
      </c>
      <c r="H28" s="11">
        <v>3500</v>
      </c>
    </row>
    <row r="29" spans="1:8" x14ac:dyDescent="0.2">
      <c r="A29" s="24" t="s">
        <v>81</v>
      </c>
      <c r="B29" s="6">
        <v>102983.67</v>
      </c>
      <c r="C29" s="6">
        <v>-88040</v>
      </c>
      <c r="D29" s="6">
        <f t="shared" si="0"/>
        <v>14943.669999999998</v>
      </c>
      <c r="E29" s="6">
        <v>34800</v>
      </c>
      <c r="F29" s="6">
        <v>34800</v>
      </c>
      <c r="G29" s="6">
        <f t="shared" si="1"/>
        <v>-19856.330000000002</v>
      </c>
      <c r="H29" s="11">
        <v>3600</v>
      </c>
    </row>
    <row r="30" spans="1:8" x14ac:dyDescent="0.2">
      <c r="A30" s="24" t="s">
        <v>82</v>
      </c>
      <c r="B30" s="6">
        <v>10722.84</v>
      </c>
      <c r="C30" s="6">
        <v>-2669.43</v>
      </c>
      <c r="D30" s="6">
        <f t="shared" si="0"/>
        <v>8053.41</v>
      </c>
      <c r="E30" s="6">
        <v>9459.9</v>
      </c>
      <c r="F30" s="6">
        <v>9459.9</v>
      </c>
      <c r="G30" s="6">
        <f t="shared" si="1"/>
        <v>-1406.4899999999998</v>
      </c>
      <c r="H30" s="11">
        <v>3700</v>
      </c>
    </row>
    <row r="31" spans="1:8" x14ac:dyDescent="0.2">
      <c r="A31" s="24" t="s">
        <v>83</v>
      </c>
      <c r="B31" s="6">
        <v>404272.11</v>
      </c>
      <c r="C31" s="6">
        <v>575826.22</v>
      </c>
      <c r="D31" s="6">
        <f t="shared" si="0"/>
        <v>980098.33</v>
      </c>
      <c r="E31" s="6">
        <v>903842.2</v>
      </c>
      <c r="F31" s="6">
        <v>903842.2</v>
      </c>
      <c r="G31" s="6">
        <f t="shared" si="1"/>
        <v>76256.13</v>
      </c>
      <c r="H31" s="11">
        <v>3800</v>
      </c>
    </row>
    <row r="32" spans="1:8" x14ac:dyDescent="0.2">
      <c r="A32" s="24" t="s">
        <v>18</v>
      </c>
      <c r="B32" s="6">
        <v>129246.18</v>
      </c>
      <c r="C32" s="6">
        <v>28123.21</v>
      </c>
      <c r="D32" s="6">
        <f t="shared" si="0"/>
        <v>157369.38999999998</v>
      </c>
      <c r="E32" s="6">
        <v>182289.4</v>
      </c>
      <c r="F32" s="6">
        <v>150223.4</v>
      </c>
      <c r="G32" s="6">
        <f t="shared" si="1"/>
        <v>-24920.010000000009</v>
      </c>
      <c r="H32" s="11">
        <v>3900</v>
      </c>
    </row>
    <row r="33" spans="1:8" x14ac:dyDescent="0.2">
      <c r="A33" s="22" t="s">
        <v>124</v>
      </c>
      <c r="B33" s="16">
        <f>SUM(B34:B42)</f>
        <v>1093952.1000000001</v>
      </c>
      <c r="C33" s="16">
        <f>SUM(C34:C42)</f>
        <v>852399.08</v>
      </c>
      <c r="D33" s="16">
        <f t="shared" si="0"/>
        <v>1946351.1800000002</v>
      </c>
      <c r="E33" s="16">
        <f>SUM(E34:E42)</f>
        <v>2102332.38</v>
      </c>
      <c r="F33" s="16">
        <f>SUM(F34:F42)</f>
        <v>2102332.38</v>
      </c>
      <c r="G33" s="16">
        <f t="shared" si="1"/>
        <v>-155981.19999999972</v>
      </c>
      <c r="H33" s="23">
        <v>0</v>
      </c>
    </row>
    <row r="34" spans="1:8" x14ac:dyDescent="0.2">
      <c r="A34" s="24" t="s">
        <v>84</v>
      </c>
      <c r="B34" s="6">
        <v>0</v>
      </c>
      <c r="C34" s="6">
        <v>171000</v>
      </c>
      <c r="D34" s="6">
        <f t="shared" si="0"/>
        <v>171000</v>
      </c>
      <c r="E34" s="6">
        <v>171000</v>
      </c>
      <c r="F34" s="6">
        <v>171000</v>
      </c>
      <c r="G34" s="6">
        <f t="shared" si="1"/>
        <v>0</v>
      </c>
      <c r="H34" s="11">
        <v>4100</v>
      </c>
    </row>
    <row r="35" spans="1:8" x14ac:dyDescent="0.2">
      <c r="A35" s="24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4" t="s">
        <v>86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1">
        <v>4300</v>
      </c>
    </row>
    <row r="37" spans="1:8" x14ac:dyDescent="0.2">
      <c r="A37" s="24" t="s">
        <v>87</v>
      </c>
      <c r="B37" s="6">
        <v>1093952.1000000001</v>
      </c>
      <c r="C37" s="6">
        <v>681399.08</v>
      </c>
      <c r="D37" s="6">
        <f t="shared" si="0"/>
        <v>1775351.1800000002</v>
      </c>
      <c r="E37" s="6">
        <v>1931332.38</v>
      </c>
      <c r="F37" s="6">
        <v>1931332.38</v>
      </c>
      <c r="G37" s="6">
        <f t="shared" si="1"/>
        <v>-155981.19999999972</v>
      </c>
      <c r="H37" s="11">
        <v>4400</v>
      </c>
    </row>
    <row r="38" spans="1:8" x14ac:dyDescent="0.2">
      <c r="A38" s="24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1">
        <v>4500</v>
      </c>
    </row>
    <row r="39" spans="1:8" x14ac:dyDescent="0.2">
      <c r="A39" s="24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4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4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4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2" t="s">
        <v>125</v>
      </c>
      <c r="B43" s="16">
        <f>SUM(B44:B52)</f>
        <v>13536.1</v>
      </c>
      <c r="C43" s="16">
        <f>SUM(C44:C52)</f>
        <v>612664.81000000006</v>
      </c>
      <c r="D43" s="16">
        <f t="shared" si="0"/>
        <v>626200.91</v>
      </c>
      <c r="E43" s="16">
        <f>SUM(E44:E52)</f>
        <v>665361.64</v>
      </c>
      <c r="F43" s="16">
        <f>SUM(F44:F52)</f>
        <v>665361.64</v>
      </c>
      <c r="G43" s="16">
        <f t="shared" si="1"/>
        <v>-39160.729999999981</v>
      </c>
      <c r="H43" s="23">
        <v>0</v>
      </c>
    </row>
    <row r="44" spans="1:8" x14ac:dyDescent="0.2">
      <c r="A44" s="5" t="s">
        <v>91</v>
      </c>
      <c r="B44" s="6">
        <v>13536.1</v>
      </c>
      <c r="C44" s="6">
        <v>24593.81</v>
      </c>
      <c r="D44" s="6">
        <f t="shared" si="0"/>
        <v>38129.910000000003</v>
      </c>
      <c r="E44" s="6">
        <v>77290.64</v>
      </c>
      <c r="F44" s="6">
        <v>77290.64</v>
      </c>
      <c r="G44" s="6">
        <f t="shared" si="1"/>
        <v>-39160.729999999996</v>
      </c>
      <c r="H44" s="11">
        <v>5100</v>
      </c>
    </row>
    <row r="45" spans="1:8" x14ac:dyDescent="0.2">
      <c r="A45" s="24" t="s">
        <v>92</v>
      </c>
      <c r="B45" s="6">
        <v>0</v>
      </c>
      <c r="C45" s="6">
        <v>33343</v>
      </c>
      <c r="D45" s="6">
        <f t="shared" si="0"/>
        <v>33343</v>
      </c>
      <c r="E45" s="6">
        <v>33343</v>
      </c>
      <c r="F45" s="6">
        <v>33343</v>
      </c>
      <c r="G45" s="6">
        <f t="shared" si="1"/>
        <v>0</v>
      </c>
      <c r="H45" s="11">
        <v>5200</v>
      </c>
    </row>
    <row r="46" spans="1:8" x14ac:dyDescent="0.2">
      <c r="A46" s="24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4" t="s">
        <v>94</v>
      </c>
      <c r="B47" s="6">
        <v>0</v>
      </c>
      <c r="C47" s="6">
        <v>543800</v>
      </c>
      <c r="D47" s="6">
        <f t="shared" si="0"/>
        <v>543800</v>
      </c>
      <c r="E47" s="6">
        <v>543800</v>
      </c>
      <c r="F47" s="6">
        <v>543800</v>
      </c>
      <c r="G47" s="6">
        <f t="shared" si="1"/>
        <v>0</v>
      </c>
      <c r="H47" s="11">
        <v>5400</v>
      </c>
    </row>
    <row r="48" spans="1:8" x14ac:dyDescent="0.2">
      <c r="A48" s="24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4" t="s">
        <v>96</v>
      </c>
      <c r="B49" s="6">
        <v>0</v>
      </c>
      <c r="C49" s="6">
        <v>10928</v>
      </c>
      <c r="D49" s="6">
        <f t="shared" si="0"/>
        <v>10928</v>
      </c>
      <c r="E49" s="6">
        <v>10928</v>
      </c>
      <c r="F49" s="6">
        <v>10928</v>
      </c>
      <c r="G49" s="6">
        <f t="shared" si="1"/>
        <v>0</v>
      </c>
      <c r="H49" s="11">
        <v>5600</v>
      </c>
    </row>
    <row r="50" spans="1:8" x14ac:dyDescent="0.2">
      <c r="A50" s="24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4" t="s">
        <v>98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1">
        <v>5800</v>
      </c>
    </row>
    <row r="52" spans="1:8" x14ac:dyDescent="0.2">
      <c r="A52" s="24" t="s">
        <v>99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2" t="s">
        <v>60</v>
      </c>
      <c r="B53" s="16">
        <f>SUM(B54:B56)</f>
        <v>0</v>
      </c>
      <c r="C53" s="16">
        <f>SUM(C54:C56)</f>
        <v>0</v>
      </c>
      <c r="D53" s="16">
        <f t="shared" si="0"/>
        <v>0</v>
      </c>
      <c r="E53" s="16">
        <f>SUM(E54:E56)</f>
        <v>0</v>
      </c>
      <c r="F53" s="16">
        <f>SUM(F54:F56)</f>
        <v>0</v>
      </c>
      <c r="G53" s="16">
        <f t="shared" si="1"/>
        <v>0</v>
      </c>
      <c r="H53" s="23">
        <v>0</v>
      </c>
    </row>
    <row r="54" spans="1:8" x14ac:dyDescent="0.2">
      <c r="A54" s="24" t="s">
        <v>100</v>
      </c>
      <c r="B54" s="6">
        <v>0</v>
      </c>
      <c r="C54" s="6">
        <v>0</v>
      </c>
      <c r="D54" s="6">
        <f t="shared" si="0"/>
        <v>0</v>
      </c>
      <c r="E54" s="6">
        <v>0</v>
      </c>
      <c r="F54" s="6">
        <v>0</v>
      </c>
      <c r="G54" s="6">
        <f t="shared" si="1"/>
        <v>0</v>
      </c>
      <c r="H54" s="11">
        <v>6100</v>
      </c>
    </row>
    <row r="55" spans="1:8" x14ac:dyDescent="0.2">
      <c r="A55" s="24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4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2" t="s">
        <v>126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3">
        <v>0</v>
      </c>
    </row>
    <row r="58" spans="1:8" x14ac:dyDescent="0.2">
      <c r="A58" s="24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4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4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4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4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4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4" t="s">
        <v>109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2" t="s">
        <v>127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23">
        <v>0</v>
      </c>
    </row>
    <row r="66" spans="1:8" x14ac:dyDescent="0.2">
      <c r="A66" s="24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4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4" t="s">
        <v>38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  <c r="H68" s="11">
        <v>8500</v>
      </c>
    </row>
    <row r="69" spans="1:8" x14ac:dyDescent="0.2">
      <c r="A69" s="22" t="s">
        <v>61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3">
        <v>0</v>
      </c>
    </row>
    <row r="70" spans="1:8" x14ac:dyDescent="0.2">
      <c r="A70" s="24" t="s">
        <v>110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1">
        <v>9100</v>
      </c>
    </row>
    <row r="71" spans="1:8" x14ac:dyDescent="0.2">
      <c r="A71" s="24" t="s">
        <v>111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1">
        <v>9200</v>
      </c>
    </row>
    <row r="72" spans="1:8" x14ac:dyDescent="0.2">
      <c r="A72" s="24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4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4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4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5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9595977.3599999994</v>
      </c>
      <c r="C77" s="18">
        <f t="shared" si="4"/>
        <v>1772745.35</v>
      </c>
      <c r="D77" s="18">
        <f t="shared" si="4"/>
        <v>11368722.709999999</v>
      </c>
      <c r="E77" s="18">
        <f t="shared" si="4"/>
        <v>13037458.66</v>
      </c>
      <c r="F77" s="18">
        <f t="shared" si="4"/>
        <v>13005392.66</v>
      </c>
      <c r="G77" s="18">
        <f t="shared" si="4"/>
        <v>-1668735.949999999</v>
      </c>
      <c r="H77" s="31"/>
    </row>
    <row r="78" spans="1:8" x14ac:dyDescent="0.2">
      <c r="H78" s="31"/>
    </row>
    <row r="79" spans="1:8" x14ac:dyDescent="0.2">
      <c r="A79" s="1" t="s">
        <v>120</v>
      </c>
      <c r="H79" s="31"/>
    </row>
    <row r="80" spans="1:8" ht="156" customHeight="1" x14ac:dyDescent="0.2">
      <c r="H80" s="31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25" right="0.25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view="pageBreakPreview" zoomScaleNormal="100" zoomScaleSheetLayoutView="100" workbookViewId="0">
      <selection activeCell="A11" sqref="A1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8" ht="50.1" customHeight="1" x14ac:dyDescent="0.2">
      <c r="A1" s="34" t="s">
        <v>130</v>
      </c>
      <c r="B1" s="32"/>
      <c r="C1" s="32"/>
      <c r="D1" s="32"/>
      <c r="E1" s="32"/>
      <c r="F1" s="32"/>
      <c r="G1" s="33"/>
    </row>
    <row r="2" spans="1:8" x14ac:dyDescent="0.2">
      <c r="A2" s="37"/>
      <c r="B2" s="34" t="s">
        <v>57</v>
      </c>
      <c r="C2" s="32"/>
      <c r="D2" s="32"/>
      <c r="E2" s="32"/>
      <c r="F2" s="33"/>
      <c r="G2" s="35" t="s">
        <v>56</v>
      </c>
    </row>
    <row r="3" spans="1:8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8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7" t="s">
        <v>0</v>
      </c>
      <c r="B5" s="19">
        <v>9582441.2599999998</v>
      </c>
      <c r="C5" s="19">
        <v>1160080.54</v>
      </c>
      <c r="D5" s="19">
        <f>B5+C5</f>
        <v>10742521.800000001</v>
      </c>
      <c r="E5" s="19">
        <v>12372097.02</v>
      </c>
      <c r="F5" s="19">
        <v>12340031.02</v>
      </c>
      <c r="G5" s="19">
        <f>D5-E5</f>
        <v>-1629575.2199999988</v>
      </c>
    </row>
    <row r="6" spans="1:8" x14ac:dyDescent="0.2">
      <c r="A6" s="7" t="s">
        <v>1</v>
      </c>
      <c r="B6" s="19">
        <v>13536.1</v>
      </c>
      <c r="C6" s="19">
        <v>612664.81000000006</v>
      </c>
      <c r="D6" s="19">
        <f>B6+C6</f>
        <v>626200.91</v>
      </c>
      <c r="E6" s="19">
        <v>665361.64</v>
      </c>
      <c r="F6" s="19">
        <v>665361.64</v>
      </c>
      <c r="G6" s="19">
        <f>D6-E6</f>
        <v>-39160.729999999981</v>
      </c>
    </row>
    <row r="7" spans="1:8" x14ac:dyDescent="0.2">
      <c r="A7" s="7" t="s">
        <v>2</v>
      </c>
      <c r="B7" s="19">
        <v>0</v>
      </c>
      <c r="C7" s="19">
        <v>0</v>
      </c>
      <c r="D7" s="19">
        <f>B7+C7</f>
        <v>0</v>
      </c>
      <c r="E7" s="19">
        <v>0</v>
      </c>
      <c r="F7" s="19">
        <v>0</v>
      </c>
      <c r="G7" s="19">
        <f>D7-E7</f>
        <v>0</v>
      </c>
    </row>
    <row r="8" spans="1:8" x14ac:dyDescent="0.2">
      <c r="A8" s="7" t="s">
        <v>39</v>
      </c>
      <c r="B8" s="19">
        <v>0</v>
      </c>
      <c r="C8" s="19">
        <v>0</v>
      </c>
      <c r="D8" s="19">
        <f>B8+C8</f>
        <v>0</v>
      </c>
      <c r="E8" s="19">
        <v>0</v>
      </c>
      <c r="F8" s="19">
        <v>0</v>
      </c>
      <c r="G8" s="19">
        <f>D8-E8</f>
        <v>0</v>
      </c>
    </row>
    <row r="9" spans="1:8" x14ac:dyDescent="0.2">
      <c r="A9" s="14" t="s">
        <v>36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8" x14ac:dyDescent="0.2">
      <c r="A10" s="12" t="s">
        <v>50</v>
      </c>
      <c r="B10" s="18">
        <f t="shared" ref="B10:G10" si="0">SUM(B5+B6+B7+B8+B9)</f>
        <v>9595977.3599999994</v>
      </c>
      <c r="C10" s="18">
        <f t="shared" si="0"/>
        <v>1772745.35</v>
      </c>
      <c r="D10" s="18">
        <f t="shared" si="0"/>
        <v>11368722.710000001</v>
      </c>
      <c r="E10" s="18">
        <f t="shared" si="0"/>
        <v>13037458.66</v>
      </c>
      <c r="F10" s="18">
        <f t="shared" si="0"/>
        <v>13005392.66</v>
      </c>
      <c r="G10" s="18">
        <f t="shared" si="0"/>
        <v>-1668735.9499999988</v>
      </c>
    </row>
    <row r="11" spans="1:8" x14ac:dyDescent="0.2">
      <c r="A11" s="1" t="s">
        <v>120</v>
      </c>
      <c r="B11" s="40"/>
      <c r="C11" s="40"/>
      <c r="D11" s="40"/>
      <c r="E11" s="40"/>
      <c r="F11" s="40"/>
      <c r="G11" s="40"/>
    </row>
    <row r="12" spans="1:8" ht="156" customHeight="1" x14ac:dyDescent="0.2">
      <c r="H12" s="31"/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view="pageBreakPreview" topLeftCell="A22" zoomScale="85" zoomScaleNormal="100" zoomScaleSheetLayoutView="85" workbookViewId="0">
      <selection activeCell="A48" sqref="A48:XFD5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4" t="s">
        <v>143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6"/>
      <c r="B5" s="8"/>
      <c r="C5" s="8"/>
      <c r="D5" s="8"/>
      <c r="E5" s="8"/>
      <c r="F5" s="8"/>
      <c r="G5" s="8"/>
    </row>
    <row r="6" spans="1:7" x14ac:dyDescent="0.2">
      <c r="A6" s="27" t="s">
        <v>131</v>
      </c>
      <c r="B6" s="6">
        <v>524068.11</v>
      </c>
      <c r="C6" s="6">
        <v>-132370.26</v>
      </c>
      <c r="D6" s="6">
        <f>B6+C6</f>
        <v>391697.85</v>
      </c>
      <c r="E6" s="6">
        <v>497405.32</v>
      </c>
      <c r="F6" s="6">
        <v>497405.32</v>
      </c>
      <c r="G6" s="6">
        <f>D6-E6</f>
        <v>-105707.47000000003</v>
      </c>
    </row>
    <row r="7" spans="1:7" x14ac:dyDescent="0.2">
      <c r="A7" s="27" t="s">
        <v>132</v>
      </c>
      <c r="B7" s="6">
        <v>302207.40000000002</v>
      </c>
      <c r="C7" s="6">
        <v>-24434.99</v>
      </c>
      <c r="D7" s="6">
        <f t="shared" ref="D7:D12" si="0">B7+C7</f>
        <v>277772.41000000003</v>
      </c>
      <c r="E7" s="6">
        <v>336041.15</v>
      </c>
      <c r="F7" s="6">
        <v>336041.15</v>
      </c>
      <c r="G7" s="6">
        <f t="shared" ref="G7:G12" si="1">D7-E7</f>
        <v>-58268.739999999991</v>
      </c>
    </row>
    <row r="8" spans="1:7" x14ac:dyDescent="0.2">
      <c r="A8" s="27" t="s">
        <v>133</v>
      </c>
      <c r="B8" s="6">
        <v>208237.6</v>
      </c>
      <c r="C8" s="6">
        <v>-28871.46</v>
      </c>
      <c r="D8" s="6">
        <f t="shared" si="0"/>
        <v>179366.14</v>
      </c>
      <c r="E8" s="6">
        <v>219516.51</v>
      </c>
      <c r="F8" s="6">
        <v>219516.51</v>
      </c>
      <c r="G8" s="6">
        <f t="shared" si="1"/>
        <v>-40150.369999999995</v>
      </c>
    </row>
    <row r="9" spans="1:7" x14ac:dyDescent="0.2">
      <c r="A9" s="27" t="s">
        <v>134</v>
      </c>
      <c r="B9" s="6">
        <v>661431.4</v>
      </c>
      <c r="C9" s="6">
        <v>-33332.230000000003</v>
      </c>
      <c r="D9" s="6">
        <f t="shared" si="0"/>
        <v>628099.17000000004</v>
      </c>
      <c r="E9" s="6">
        <v>740895.66</v>
      </c>
      <c r="F9" s="6">
        <v>740895.66</v>
      </c>
      <c r="G9" s="6">
        <f t="shared" si="1"/>
        <v>-112796.48999999999</v>
      </c>
    </row>
    <row r="10" spans="1:7" x14ac:dyDescent="0.2">
      <c r="A10" s="27" t="s">
        <v>135</v>
      </c>
      <c r="B10" s="6">
        <v>415007.66</v>
      </c>
      <c r="C10" s="6">
        <v>21504.720000000001</v>
      </c>
      <c r="D10" s="6">
        <f t="shared" si="0"/>
        <v>436512.38</v>
      </c>
      <c r="E10" s="6">
        <v>516530.06</v>
      </c>
      <c r="F10" s="6">
        <v>516530.06</v>
      </c>
      <c r="G10" s="6">
        <f t="shared" si="1"/>
        <v>-80017.679999999993</v>
      </c>
    </row>
    <row r="11" spans="1:7" x14ac:dyDescent="0.2">
      <c r="A11" s="27" t="s">
        <v>136</v>
      </c>
      <c r="B11" s="6">
        <v>428207.95</v>
      </c>
      <c r="C11" s="6">
        <v>102965.81</v>
      </c>
      <c r="D11" s="6">
        <f t="shared" si="0"/>
        <v>531173.76</v>
      </c>
      <c r="E11" s="6">
        <v>613736.75</v>
      </c>
      <c r="F11" s="6">
        <v>613736.75</v>
      </c>
      <c r="G11" s="6">
        <f t="shared" si="1"/>
        <v>-82562.989999999991</v>
      </c>
    </row>
    <row r="12" spans="1:7" x14ac:dyDescent="0.2">
      <c r="A12" s="27" t="s">
        <v>137</v>
      </c>
      <c r="B12" s="6">
        <v>307551.24</v>
      </c>
      <c r="C12" s="6">
        <v>20434.740000000002</v>
      </c>
      <c r="D12" s="6">
        <f t="shared" si="0"/>
        <v>327985.98</v>
      </c>
      <c r="E12" s="6">
        <v>387285.06</v>
      </c>
      <c r="F12" s="6">
        <v>387285.06</v>
      </c>
      <c r="G12" s="6">
        <f t="shared" si="1"/>
        <v>-59299.080000000016</v>
      </c>
    </row>
    <row r="13" spans="1:7" x14ac:dyDescent="0.2">
      <c r="A13" s="27" t="s">
        <v>138</v>
      </c>
      <c r="B13" s="6">
        <v>105720.51</v>
      </c>
      <c r="C13" s="6">
        <v>60275.3</v>
      </c>
      <c r="D13" s="6">
        <f t="shared" ref="D13" si="2">B13+C13</f>
        <v>165995.81</v>
      </c>
      <c r="E13" s="6">
        <v>186379.83</v>
      </c>
      <c r="F13" s="6">
        <v>186379.83</v>
      </c>
      <c r="G13" s="6">
        <f t="shared" ref="G13" si="3">D13-E13</f>
        <v>-20384.01999999999</v>
      </c>
    </row>
    <row r="14" spans="1:7" x14ac:dyDescent="0.2">
      <c r="A14" s="27" t="s">
        <v>139</v>
      </c>
      <c r="B14" s="6">
        <v>105720.51</v>
      </c>
      <c r="C14" s="6">
        <v>-4579.9799999999996</v>
      </c>
      <c r="D14" s="6">
        <f t="shared" ref="D14" si="4">B14+C14</f>
        <v>101140.53</v>
      </c>
      <c r="E14" s="6">
        <v>121524.55</v>
      </c>
      <c r="F14" s="6">
        <v>121524.55</v>
      </c>
      <c r="G14" s="6">
        <f t="shared" ref="G14" si="5">D14-E14</f>
        <v>-20384.020000000004</v>
      </c>
    </row>
    <row r="15" spans="1:7" x14ac:dyDescent="0.2">
      <c r="A15" s="27" t="s">
        <v>140</v>
      </c>
      <c r="B15" s="6">
        <v>328214.28000000003</v>
      </c>
      <c r="C15" s="6">
        <v>-121.7</v>
      </c>
      <c r="D15" s="6">
        <f t="shared" ref="D15" si="6">B15+C15</f>
        <v>328092.58</v>
      </c>
      <c r="E15" s="6">
        <v>391375.72</v>
      </c>
      <c r="F15" s="6">
        <v>391375.72</v>
      </c>
      <c r="G15" s="6">
        <f t="shared" ref="G15" si="7">D15-E15</f>
        <v>-63283.139999999956</v>
      </c>
    </row>
    <row r="16" spans="1:7" x14ac:dyDescent="0.2">
      <c r="A16" s="27" t="s">
        <v>141</v>
      </c>
      <c r="B16" s="6">
        <v>877322.29</v>
      </c>
      <c r="C16" s="6">
        <v>-152594.23000000001</v>
      </c>
      <c r="D16" s="6">
        <f t="shared" ref="D16" si="8">B16+C16</f>
        <v>724728.06</v>
      </c>
      <c r="E16" s="6">
        <v>894770.84</v>
      </c>
      <c r="F16" s="6">
        <v>894770.84</v>
      </c>
      <c r="G16" s="6">
        <f t="shared" ref="G16" si="9">D16-E16</f>
        <v>-170042.77999999991</v>
      </c>
    </row>
    <row r="17" spans="1:7" x14ac:dyDescent="0.2">
      <c r="A17" s="27" t="s">
        <v>142</v>
      </c>
      <c r="B17" s="6">
        <v>5332288.41</v>
      </c>
      <c r="C17" s="6">
        <v>1943869.63</v>
      </c>
      <c r="D17" s="6">
        <f t="shared" ref="D17" si="10">B17+C17</f>
        <v>7276158.04</v>
      </c>
      <c r="E17" s="6">
        <v>8131997.21</v>
      </c>
      <c r="F17" s="6">
        <v>8099931.21</v>
      </c>
      <c r="G17" s="6">
        <f t="shared" ref="G17" si="11">D17-E17</f>
        <v>-855839.16999999993</v>
      </c>
    </row>
    <row r="18" spans="1:7" x14ac:dyDescent="0.2">
      <c r="A18" s="27"/>
      <c r="B18" s="6"/>
      <c r="C18" s="6"/>
      <c r="D18" s="6"/>
      <c r="E18" s="6"/>
      <c r="F18" s="6"/>
      <c r="G18" s="6"/>
    </row>
    <row r="19" spans="1:7" x14ac:dyDescent="0.2">
      <c r="A19" s="13" t="s">
        <v>50</v>
      </c>
      <c r="B19" s="21">
        <f t="shared" ref="B19:G19" si="12">SUM(B6:B18)</f>
        <v>9595977.3599999994</v>
      </c>
      <c r="C19" s="21">
        <f t="shared" si="12"/>
        <v>1772745.3499999999</v>
      </c>
      <c r="D19" s="21">
        <f t="shared" si="12"/>
        <v>11368722.710000001</v>
      </c>
      <c r="E19" s="21">
        <f t="shared" si="12"/>
        <v>13037458.66</v>
      </c>
      <c r="F19" s="21">
        <f t="shared" si="12"/>
        <v>13005392.66</v>
      </c>
      <c r="G19" s="21">
        <f t="shared" si="12"/>
        <v>-1668735.9499999997</v>
      </c>
    </row>
    <row r="22" spans="1:7" ht="45" customHeight="1" x14ac:dyDescent="0.2">
      <c r="A22" s="34" t="s">
        <v>144</v>
      </c>
      <c r="B22" s="32"/>
      <c r="C22" s="32"/>
      <c r="D22" s="32"/>
      <c r="E22" s="32"/>
      <c r="F22" s="32"/>
      <c r="G22" s="33"/>
    </row>
    <row r="23" spans="1:7" x14ac:dyDescent="0.2">
      <c r="A23" s="37" t="s">
        <v>51</v>
      </c>
      <c r="B23" s="34" t="s">
        <v>57</v>
      </c>
      <c r="C23" s="32"/>
      <c r="D23" s="32"/>
      <c r="E23" s="32"/>
      <c r="F23" s="33"/>
      <c r="G23" s="35" t="s">
        <v>56</v>
      </c>
    </row>
    <row r="24" spans="1:7" ht="22.5" x14ac:dyDescent="0.2">
      <c r="A24" s="38"/>
      <c r="B24" s="3" t="s">
        <v>52</v>
      </c>
      <c r="C24" s="3" t="s">
        <v>117</v>
      </c>
      <c r="D24" s="3" t="s">
        <v>53</v>
      </c>
      <c r="E24" s="3" t="s">
        <v>54</v>
      </c>
      <c r="F24" s="3" t="s">
        <v>55</v>
      </c>
      <c r="G24" s="36"/>
    </row>
    <row r="25" spans="1:7" x14ac:dyDescent="0.2">
      <c r="A25" s="39"/>
      <c r="B25" s="4">
        <v>1</v>
      </c>
      <c r="C25" s="4">
        <v>2</v>
      </c>
      <c r="D25" s="4" t="s">
        <v>118</v>
      </c>
      <c r="E25" s="4">
        <v>4</v>
      </c>
      <c r="F25" s="4">
        <v>5</v>
      </c>
      <c r="G25" s="4" t="s">
        <v>119</v>
      </c>
    </row>
    <row r="26" spans="1:7" x14ac:dyDescent="0.2">
      <c r="A26" s="28" t="s">
        <v>8</v>
      </c>
      <c r="B26" s="6">
        <v>0</v>
      </c>
      <c r="C26" s="6">
        <v>0</v>
      </c>
      <c r="D26" s="6">
        <f>B26+C26</f>
        <v>0</v>
      </c>
      <c r="E26" s="6">
        <v>0</v>
      </c>
      <c r="F26" s="6">
        <v>0</v>
      </c>
      <c r="G26" s="6">
        <f>D26-E26</f>
        <v>0</v>
      </c>
    </row>
    <row r="27" spans="1:7" x14ac:dyDescent="0.2">
      <c r="A27" s="28" t="s">
        <v>9</v>
      </c>
      <c r="B27" s="6">
        <v>0</v>
      </c>
      <c r="C27" s="6">
        <v>0</v>
      </c>
      <c r="D27" s="6">
        <f t="shared" ref="D27:D29" si="13">B27+C27</f>
        <v>0</v>
      </c>
      <c r="E27" s="6">
        <v>0</v>
      </c>
      <c r="F27" s="6">
        <v>0</v>
      </c>
      <c r="G27" s="6">
        <f t="shared" ref="G27:G29" si="14">D27-E27</f>
        <v>0</v>
      </c>
    </row>
    <row r="28" spans="1:7" x14ac:dyDescent="0.2">
      <c r="A28" s="28" t="s">
        <v>10</v>
      </c>
      <c r="B28" s="6">
        <v>0</v>
      </c>
      <c r="C28" s="6">
        <v>0</v>
      </c>
      <c r="D28" s="6">
        <f t="shared" si="13"/>
        <v>0</v>
      </c>
      <c r="E28" s="6">
        <v>0</v>
      </c>
      <c r="F28" s="6">
        <v>0</v>
      </c>
      <c r="G28" s="6">
        <f t="shared" si="14"/>
        <v>0</v>
      </c>
    </row>
    <row r="29" spans="1:7" x14ac:dyDescent="0.2">
      <c r="A29" s="28" t="s">
        <v>121</v>
      </c>
      <c r="B29" s="6">
        <v>0</v>
      </c>
      <c r="C29" s="6">
        <v>0</v>
      </c>
      <c r="D29" s="6">
        <f t="shared" si="13"/>
        <v>0</v>
      </c>
      <c r="E29" s="6">
        <v>0</v>
      </c>
      <c r="F29" s="6">
        <v>0</v>
      </c>
      <c r="G29" s="6">
        <f t="shared" si="14"/>
        <v>0</v>
      </c>
    </row>
    <row r="30" spans="1:7" x14ac:dyDescent="0.2">
      <c r="A30" s="13" t="s">
        <v>50</v>
      </c>
      <c r="B30" s="21">
        <f t="shared" ref="B30:G30" si="15">SUM(B26:B29)</f>
        <v>0</v>
      </c>
      <c r="C30" s="21">
        <f t="shared" si="15"/>
        <v>0</v>
      </c>
      <c r="D30" s="21">
        <f t="shared" si="15"/>
        <v>0</v>
      </c>
      <c r="E30" s="21">
        <f t="shared" si="15"/>
        <v>0</v>
      </c>
      <c r="F30" s="21">
        <f t="shared" si="15"/>
        <v>0</v>
      </c>
      <c r="G30" s="21">
        <f t="shared" si="15"/>
        <v>0</v>
      </c>
    </row>
    <row r="33" spans="1:8" ht="45" customHeight="1" x14ac:dyDescent="0.2">
      <c r="A33" s="34" t="s">
        <v>145</v>
      </c>
      <c r="B33" s="32"/>
      <c r="C33" s="32"/>
      <c r="D33" s="32"/>
      <c r="E33" s="32"/>
      <c r="F33" s="32"/>
      <c r="G33" s="33"/>
    </row>
    <row r="34" spans="1:8" x14ac:dyDescent="0.2">
      <c r="A34" s="37" t="s">
        <v>51</v>
      </c>
      <c r="B34" s="34" t="s">
        <v>57</v>
      </c>
      <c r="C34" s="32"/>
      <c r="D34" s="32"/>
      <c r="E34" s="32"/>
      <c r="F34" s="33"/>
      <c r="G34" s="35" t="s">
        <v>56</v>
      </c>
    </row>
    <row r="35" spans="1:8" ht="22.5" x14ac:dyDescent="0.2">
      <c r="A35" s="38"/>
      <c r="B35" s="3" t="s">
        <v>52</v>
      </c>
      <c r="C35" s="3" t="s">
        <v>117</v>
      </c>
      <c r="D35" s="3" t="s">
        <v>53</v>
      </c>
      <c r="E35" s="3" t="s">
        <v>54</v>
      </c>
      <c r="F35" s="3" t="s">
        <v>55</v>
      </c>
      <c r="G35" s="36"/>
    </row>
    <row r="36" spans="1:8" x14ac:dyDescent="0.2">
      <c r="A36" s="39"/>
      <c r="B36" s="4">
        <v>1</v>
      </c>
      <c r="C36" s="4">
        <v>2</v>
      </c>
      <c r="D36" s="4" t="s">
        <v>118</v>
      </c>
      <c r="E36" s="4">
        <v>4</v>
      </c>
      <c r="F36" s="4">
        <v>5</v>
      </c>
      <c r="G36" s="4" t="s">
        <v>119</v>
      </c>
    </row>
    <row r="37" spans="1:8" x14ac:dyDescent="0.2">
      <c r="A37" s="29" t="s">
        <v>12</v>
      </c>
      <c r="B37" s="6">
        <v>9595977.3599999994</v>
      </c>
      <c r="C37" s="6">
        <v>1772745.35</v>
      </c>
      <c r="D37" s="6">
        <f t="shared" ref="D37:D43" si="16">B37+C37</f>
        <v>11368722.709999999</v>
      </c>
      <c r="E37" s="6">
        <v>13037458.66</v>
      </c>
      <c r="F37" s="6">
        <v>13005392.66</v>
      </c>
      <c r="G37" s="6">
        <f t="shared" ref="G37:G43" si="17">D37-E37</f>
        <v>-1668735.9500000011</v>
      </c>
    </row>
    <row r="38" spans="1:8" x14ac:dyDescent="0.2">
      <c r="A38" s="29" t="s">
        <v>11</v>
      </c>
      <c r="B38" s="6">
        <v>0</v>
      </c>
      <c r="C38" s="6">
        <v>0</v>
      </c>
      <c r="D38" s="6">
        <f t="shared" si="16"/>
        <v>0</v>
      </c>
      <c r="E38" s="6">
        <v>0</v>
      </c>
      <c r="F38" s="6">
        <v>0</v>
      </c>
      <c r="G38" s="6">
        <f t="shared" si="17"/>
        <v>0</v>
      </c>
    </row>
    <row r="39" spans="1:8" x14ac:dyDescent="0.2">
      <c r="A39" s="29" t="s">
        <v>13</v>
      </c>
      <c r="B39" s="6">
        <v>0</v>
      </c>
      <c r="C39" s="6">
        <v>0</v>
      </c>
      <c r="D39" s="6">
        <f t="shared" si="16"/>
        <v>0</v>
      </c>
      <c r="E39" s="6">
        <v>0</v>
      </c>
      <c r="F39" s="6">
        <v>0</v>
      </c>
      <c r="G39" s="6">
        <f t="shared" si="17"/>
        <v>0</v>
      </c>
    </row>
    <row r="40" spans="1:8" x14ac:dyDescent="0.2">
      <c r="A40" s="29" t="s">
        <v>25</v>
      </c>
      <c r="B40" s="6">
        <v>0</v>
      </c>
      <c r="C40" s="6">
        <v>0</v>
      </c>
      <c r="D40" s="6">
        <f t="shared" si="16"/>
        <v>0</v>
      </c>
      <c r="E40" s="6">
        <v>0</v>
      </c>
      <c r="F40" s="6">
        <v>0</v>
      </c>
      <c r="G40" s="6">
        <f t="shared" si="17"/>
        <v>0</v>
      </c>
    </row>
    <row r="41" spans="1:8" ht="11.25" customHeight="1" x14ac:dyDescent="0.2">
      <c r="A41" s="29" t="s">
        <v>26</v>
      </c>
      <c r="B41" s="6">
        <v>0</v>
      </c>
      <c r="C41" s="6">
        <v>0</v>
      </c>
      <c r="D41" s="6">
        <f t="shared" si="16"/>
        <v>0</v>
      </c>
      <c r="E41" s="6">
        <v>0</v>
      </c>
      <c r="F41" s="6">
        <v>0</v>
      </c>
      <c r="G41" s="6">
        <f t="shared" si="17"/>
        <v>0</v>
      </c>
    </row>
    <row r="42" spans="1:8" x14ac:dyDescent="0.2">
      <c r="A42" s="29" t="s">
        <v>128</v>
      </c>
      <c r="B42" s="6">
        <v>0</v>
      </c>
      <c r="C42" s="6">
        <v>0</v>
      </c>
      <c r="D42" s="6">
        <f t="shared" si="16"/>
        <v>0</v>
      </c>
      <c r="E42" s="6">
        <v>0</v>
      </c>
      <c r="F42" s="6">
        <v>0</v>
      </c>
      <c r="G42" s="6">
        <f t="shared" si="17"/>
        <v>0</v>
      </c>
    </row>
    <row r="43" spans="1:8" x14ac:dyDescent="0.2">
      <c r="A43" s="29" t="s">
        <v>14</v>
      </c>
      <c r="B43" s="6">
        <v>0</v>
      </c>
      <c r="C43" s="6">
        <v>0</v>
      </c>
      <c r="D43" s="6">
        <f t="shared" si="16"/>
        <v>0</v>
      </c>
      <c r="E43" s="6">
        <v>0</v>
      </c>
      <c r="F43" s="6">
        <v>0</v>
      </c>
      <c r="G43" s="6">
        <f t="shared" si="17"/>
        <v>0</v>
      </c>
    </row>
    <row r="44" spans="1:8" x14ac:dyDescent="0.2">
      <c r="A44" s="13" t="s">
        <v>50</v>
      </c>
      <c r="B44" s="21">
        <f t="shared" ref="B44:G44" si="18">SUM(B37:B43)</f>
        <v>9595977.3599999994</v>
      </c>
      <c r="C44" s="21">
        <f t="shared" si="18"/>
        <v>1772745.35</v>
      </c>
      <c r="D44" s="21">
        <f t="shared" si="18"/>
        <v>11368722.709999999</v>
      </c>
      <c r="E44" s="21">
        <f t="shared" si="18"/>
        <v>13037458.66</v>
      </c>
      <c r="F44" s="21">
        <f t="shared" si="18"/>
        <v>13005392.66</v>
      </c>
      <c r="G44" s="21">
        <f t="shared" si="18"/>
        <v>-1668735.9500000011</v>
      </c>
    </row>
    <row r="46" spans="1:8" x14ac:dyDescent="0.2">
      <c r="A46" s="1" t="s">
        <v>120</v>
      </c>
    </row>
    <row r="48" spans="1:8" ht="156" customHeight="1" x14ac:dyDescent="0.2">
      <c r="H48" s="31"/>
    </row>
  </sheetData>
  <sheetProtection formatCells="0" formatColumns="0" formatRows="0" insertRows="0" deleteRows="0" autoFilter="0"/>
  <mergeCells count="12">
    <mergeCell ref="B34:F34"/>
    <mergeCell ref="G34:G35"/>
    <mergeCell ref="B23:F23"/>
    <mergeCell ref="G23:G24"/>
    <mergeCell ref="A33:G33"/>
    <mergeCell ref="A23:A25"/>
    <mergeCell ref="A34:A36"/>
    <mergeCell ref="B2:F2"/>
    <mergeCell ref="G2:G3"/>
    <mergeCell ref="A1:G1"/>
    <mergeCell ref="A22:G22"/>
    <mergeCell ref="A2:A4"/>
  </mergeCells>
  <printOptions horizontalCentered="1"/>
  <pageMargins left="0.31496062992125984" right="0.31496062992125984" top="0.35433070866141736" bottom="0.35433070866141736" header="0.31496062992125984" footer="0.31496062992125984"/>
  <pageSetup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view="pageBreakPreview" topLeftCell="A22" zoomScaleNormal="100" zoomScaleSheetLayoutView="100" workbookViewId="0">
      <selection activeCell="A40" sqref="A40:XFD45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34" t="s">
        <v>146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6209610.7000000002</v>
      </c>
      <c r="C5" s="16">
        <f t="shared" si="0"/>
        <v>1791275.4</v>
      </c>
      <c r="D5" s="16">
        <f t="shared" si="0"/>
        <v>8000886.0999999996</v>
      </c>
      <c r="E5" s="16">
        <f t="shared" si="0"/>
        <v>9026768.0500000007</v>
      </c>
      <c r="F5" s="16">
        <f t="shared" si="0"/>
        <v>8994702.0500000007</v>
      </c>
      <c r="G5" s="16">
        <f t="shared" si="0"/>
        <v>-1025881.9499999998</v>
      </c>
    </row>
    <row r="6" spans="1:7" x14ac:dyDescent="0.2">
      <c r="A6" s="30" t="s">
        <v>40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x14ac:dyDescent="0.2">
      <c r="A7" s="30" t="s">
        <v>16</v>
      </c>
      <c r="B7" s="6">
        <v>877322.29</v>
      </c>
      <c r="C7" s="6">
        <v>-152594.23000000001</v>
      </c>
      <c r="D7" s="6">
        <f t="shared" ref="D7:D13" si="1">B7+C7</f>
        <v>724728.06</v>
      </c>
      <c r="E7" s="6">
        <v>894770.84</v>
      </c>
      <c r="F7" s="6">
        <v>894770.84</v>
      </c>
      <c r="G7" s="6">
        <f t="shared" ref="G7:G13" si="2">D7-E7</f>
        <v>-170042.77999999991</v>
      </c>
    </row>
    <row r="8" spans="1:7" x14ac:dyDescent="0.2">
      <c r="A8" s="30" t="s">
        <v>122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30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22</v>
      </c>
      <c r="B10" s="6">
        <v>5332288.41</v>
      </c>
      <c r="C10" s="6">
        <v>1943869.63</v>
      </c>
      <c r="D10" s="6">
        <f t="shared" si="1"/>
        <v>7276158.04</v>
      </c>
      <c r="E10" s="6">
        <v>8131997.21</v>
      </c>
      <c r="F10" s="6">
        <v>8099931.21</v>
      </c>
      <c r="G10" s="6">
        <f t="shared" si="2"/>
        <v>-855839.16999999993</v>
      </c>
    </row>
    <row r="11" spans="1:7" x14ac:dyDescent="0.2">
      <c r="A11" s="30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41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30" t="s">
        <v>18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10" t="s">
        <v>19</v>
      </c>
      <c r="B14" s="16">
        <f t="shared" ref="B14:G14" si="3">SUM(B15:B21)</f>
        <v>3386366.66</v>
      </c>
      <c r="C14" s="16">
        <f t="shared" si="3"/>
        <v>-18530.05000000001</v>
      </c>
      <c r="D14" s="16">
        <f t="shared" si="3"/>
        <v>3367836.61</v>
      </c>
      <c r="E14" s="16">
        <f t="shared" si="3"/>
        <v>4010690.6100000003</v>
      </c>
      <c r="F14" s="16">
        <f t="shared" si="3"/>
        <v>4010690.6100000003</v>
      </c>
      <c r="G14" s="16">
        <f t="shared" si="3"/>
        <v>-642854</v>
      </c>
    </row>
    <row r="15" spans="1:7" x14ac:dyDescent="0.2">
      <c r="A15" s="30" t="s">
        <v>42</v>
      </c>
      <c r="B15" s="6">
        <v>0</v>
      </c>
      <c r="C15" s="6">
        <v>0</v>
      </c>
      <c r="D15" s="6">
        <f>B15+C15</f>
        <v>0</v>
      </c>
      <c r="E15" s="6">
        <v>0</v>
      </c>
      <c r="F15" s="6">
        <v>0</v>
      </c>
      <c r="G15" s="6">
        <f t="shared" ref="G15:G21" si="4">D15-E15</f>
        <v>0</v>
      </c>
    </row>
    <row r="16" spans="1:7" x14ac:dyDescent="0.2">
      <c r="A16" s="30" t="s">
        <v>27</v>
      </c>
      <c r="B16" s="6">
        <v>0</v>
      </c>
      <c r="C16" s="6">
        <v>0</v>
      </c>
      <c r="D16" s="6">
        <f t="shared" ref="D16:D21" si="5">B16+C16</f>
        <v>0</v>
      </c>
      <c r="E16" s="6">
        <v>0</v>
      </c>
      <c r="F16" s="6">
        <v>0</v>
      </c>
      <c r="G16" s="6">
        <f t="shared" si="4"/>
        <v>0</v>
      </c>
    </row>
    <row r="17" spans="1:7" x14ac:dyDescent="0.2">
      <c r="A17" s="30" t="s">
        <v>20</v>
      </c>
      <c r="B17" s="6">
        <v>524068.11</v>
      </c>
      <c r="C17" s="6">
        <v>-132370.26</v>
      </c>
      <c r="D17" s="6">
        <f t="shared" si="5"/>
        <v>391697.85</v>
      </c>
      <c r="E17" s="6">
        <v>497405.32</v>
      </c>
      <c r="F17" s="6">
        <v>497405.32</v>
      </c>
      <c r="G17" s="6">
        <f t="shared" si="4"/>
        <v>-105707.47000000003</v>
      </c>
    </row>
    <row r="18" spans="1:7" x14ac:dyDescent="0.2">
      <c r="A18" s="30" t="s">
        <v>43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 t="shared" si="4"/>
        <v>0</v>
      </c>
    </row>
    <row r="19" spans="1:7" x14ac:dyDescent="0.2">
      <c r="A19" s="30" t="s">
        <v>44</v>
      </c>
      <c r="B19" s="6">
        <v>428207.95</v>
      </c>
      <c r="C19" s="6">
        <v>102965.81</v>
      </c>
      <c r="D19" s="6">
        <f t="shared" si="5"/>
        <v>531173.76</v>
      </c>
      <c r="E19" s="6">
        <v>613736.75</v>
      </c>
      <c r="F19" s="6">
        <v>613736.75</v>
      </c>
      <c r="G19" s="6">
        <f t="shared" si="4"/>
        <v>-82562.989999999991</v>
      </c>
    </row>
    <row r="20" spans="1:7" x14ac:dyDescent="0.2">
      <c r="A20" s="30" t="s">
        <v>45</v>
      </c>
      <c r="B20" s="6">
        <v>2434090.6</v>
      </c>
      <c r="C20" s="6">
        <v>10874.4</v>
      </c>
      <c r="D20" s="6">
        <f t="shared" si="5"/>
        <v>2444965</v>
      </c>
      <c r="E20" s="6">
        <v>2899548.54</v>
      </c>
      <c r="F20" s="6">
        <v>2899548.54</v>
      </c>
      <c r="G20" s="6">
        <f t="shared" si="4"/>
        <v>-454583.54000000004</v>
      </c>
    </row>
    <row r="21" spans="1:7" x14ac:dyDescent="0.2">
      <c r="A21" s="30" t="s">
        <v>4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6">
        <f t="shared" si="4"/>
        <v>0</v>
      </c>
    </row>
    <row r="22" spans="1:7" x14ac:dyDescent="0.2">
      <c r="A22" s="10" t="s">
        <v>46</v>
      </c>
      <c r="B22" s="16">
        <f t="shared" ref="B22:G22" si="6">SUM(B23:B31)</f>
        <v>0</v>
      </c>
      <c r="C22" s="16">
        <f t="shared" si="6"/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</row>
    <row r="23" spans="1:7" x14ac:dyDescent="0.2">
      <c r="A23" s="30" t="s">
        <v>28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 t="shared" ref="G23:G31" si="7">D23-E23</f>
        <v>0</v>
      </c>
    </row>
    <row r="24" spans="1:7" x14ac:dyDescent="0.2">
      <c r="A24" s="30" t="s">
        <v>23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x14ac:dyDescent="0.2">
      <c r="A25" s="30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30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30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30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8" x14ac:dyDescent="0.2">
      <c r="A33" s="30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8" ht="11.25" customHeight="1" x14ac:dyDescent="0.2">
      <c r="A34" s="30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8" x14ac:dyDescent="0.2">
      <c r="A35" s="30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8" x14ac:dyDescent="0.2">
      <c r="A36" s="30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8" x14ac:dyDescent="0.2">
      <c r="A37" s="13" t="s">
        <v>50</v>
      </c>
      <c r="B37" s="21">
        <f t="shared" ref="B37:G37" si="12">SUM(B32+B22+B14+B5)</f>
        <v>9595977.3599999994</v>
      </c>
      <c r="C37" s="21">
        <f t="shared" si="12"/>
        <v>1772745.3499999999</v>
      </c>
      <c r="D37" s="21">
        <f t="shared" si="12"/>
        <v>11368722.709999999</v>
      </c>
      <c r="E37" s="21">
        <f t="shared" si="12"/>
        <v>13037458.66</v>
      </c>
      <c r="F37" s="21">
        <f t="shared" si="12"/>
        <v>13005392.66</v>
      </c>
      <c r="G37" s="21">
        <f t="shared" si="12"/>
        <v>-1668735.9499999997</v>
      </c>
    </row>
    <row r="38" spans="1:8" x14ac:dyDescent="0.2">
      <c r="A38" s="9"/>
      <c r="B38" s="9"/>
      <c r="C38" s="9"/>
      <c r="D38" s="9"/>
      <c r="E38" s="9"/>
      <c r="F38" s="9"/>
      <c r="G38" s="9"/>
    </row>
    <row r="39" spans="1:8" x14ac:dyDescent="0.2">
      <c r="A39" s="9" t="s">
        <v>120</v>
      </c>
      <c r="B39" s="9"/>
      <c r="C39" s="9"/>
      <c r="D39" s="9"/>
      <c r="E39" s="9"/>
      <c r="F39" s="9"/>
      <c r="G39" s="9"/>
    </row>
    <row r="40" spans="1:8" s="1" customFormat="1" ht="156" customHeight="1" x14ac:dyDescent="0.2">
      <c r="H40" s="31"/>
    </row>
    <row r="41" spans="1:8" s="1" customFormat="1" x14ac:dyDescent="0.2"/>
    <row r="42" spans="1:8" s="1" customFormat="1" x14ac:dyDescent="0.2"/>
    <row r="43" spans="1:8" s="1" customFormat="1" x14ac:dyDescent="0.2"/>
    <row r="44" spans="1:8" s="1" customFormat="1" x14ac:dyDescent="0.2"/>
    <row r="45" spans="1:8" s="1" customFormat="1" x14ac:dyDescent="0.2"/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31496062992125984" right="0.70866141732283472" top="0.35433070866141736" bottom="0.35433070866141736" header="0.31496062992125984" footer="0.31496062992125984"/>
  <pageSetup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2024-01-29T20:06:22Z</cp:lastPrinted>
  <dcterms:created xsi:type="dcterms:W3CDTF">2014-02-10T03:37:14Z</dcterms:created>
  <dcterms:modified xsi:type="dcterms:W3CDTF">2024-01-29T20:07:03Z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