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ANUAL\DATO ABIERTO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<sst xmlns="http://schemas.openxmlformats.org/spreadsheetml/2006/main" count="935" uniqueCount="664">
  <si>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</si>
  <si>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</si>
  <si>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</si>
  <si>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</si>
  <si>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</si>
  <si>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</si>
  <si>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</si>
  <si>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</si>
  <si>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</si>
  <si>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</si>
  <si>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</si>
  <si>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</si>
  <si>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</si>
  <si>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</si>
  <si>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</si>
  <si>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</si>
  <si>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</si>
  <si>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</si>
  <si>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</si>
  <si>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</si>
  <si>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</si>
  <si>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</si>
  <si>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</si>
  <si>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</si>
  <si>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</si>
  <si>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</si>
  <si>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</si>
  <si>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</si>
  <si>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</si>
  <si>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</si>
  <si>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</si>
  <si>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</si>
  <si>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</si>
  <si>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</si>
  <si>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</si>
  <si>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</si>
  <si>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</si>
  <si>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</si>
  <si>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</si>
  <si>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</si>
  <si>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</si>
  <si>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</si>
  <si>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</si>
  <si>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</si>
  <si>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</si>
  <si>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</si>
  <si>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</si>
  <si>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</si>
  <si>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</si>
  <si>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</si>
  <si>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</si>
  <si>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</si>
  <si>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</si>
  <si>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</si>
  <si>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</si>
  <si>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</si>
  <si>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</si>
  <si>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</si>
  <si>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</si>
  <si>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</si>
  <si>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</si>
  <si>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</si>
  <si>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</si>
  <si>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</si>
  <si>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</si>
  <si>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</si>
  <si>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</si>
  <si>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</si>
  <si>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</si>
  <si>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</si>
  <si>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</si>
  <si>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</si>
  <si>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</si>
  <si>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</si>
  <si>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</si>
  <si>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</si>
  <si>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</si>
  <si>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</si>
  <si>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</si>
  <si>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</si>
  <si>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</si>
  <si>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</si>
  <si>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</si>
  <si>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</si>
  <si>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</si>
  <si>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</si>
  <si>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</si>
  <si>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</si>
  <si>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</si>
  <si>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</si>
  <si>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</si>
  <si>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</si>
  <si>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</si>
  <si>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</si>
  <si>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</si>
  <si>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</si>
  <si>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</si>
  <si>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</si>
  <si>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</si>
  <si>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</si>
  <si>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</si>
  <si>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</si>
  <si>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</si>
  <si>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</si>
  <si>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</si>
  <si>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</si>
  <si>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</si>
  <si>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</si>
  <si>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</si>
  <si>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</si>
  <si>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</si>
  <si>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</si>
  <si>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</si>
  <si>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</si>
  <si>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</si>
  <si>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</si>
  <si>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</si>
  <si>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</si>
  <si>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</si>
  <si>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</si>
  <si>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</si>
  <si>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</si>
  <si>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</si>
  <si>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</si>
  <si>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</si>
  <si>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</si>
  <si>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</si>
  <si>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</si>
  <si>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</si>
  <si>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</si>
  <si>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</si>
  <si>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</si>
  <si>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</si>
  <si>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</si>
  <si>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</si>
  <si>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</si>
  <si>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</si>
  <si>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</si>
  <si>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</si>
  <si>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</si>
  <si>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</si>
  <si>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</si>
  <si>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</si>
  <si>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</si>
  <si>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</si>
  <si>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</si>
  <si>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</si>
  <si>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</si>
  <si>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</si>
  <si>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</si>
  <si>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</si>
  <si>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</si>
  <si>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</si>
  <si>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</si>
  <si>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</si>
  <si>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</si>
  <si>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</si>
  <si>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</si>
  <si>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</si>
  <si>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</si>
  <si>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</si>
  <si>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</si>
  <si>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</si>
  <si>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</si>
  <si>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</si>
  <si>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</si>
  <si>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</si>
  <si>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</si>
  <si>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</si>
  <si>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</si>
  <si>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</si>
  <si>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</si>
  <si>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</si>
  <si>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</si>
  <si>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</si>
  <si>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</si>
  <si>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</si>
  <si>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</si>
  <si>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</si>
  <si>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</si>
  <si>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</si>
  <si>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</si>
  <si>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</si>
  <si>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</si>
  <si>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</si>
  <si>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</si>
  <si>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</si>
  <si>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</si>
  <si>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</si>
  <si>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</si>
  <si>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</si>
  <si>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</si>
  <si>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</si>
  <si>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</si>
  <si>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</si>
  <si>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</si>
  <si>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</si>
  <si>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</si>
  <si>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</si>
  <si>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</si>
  <si>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</si>
  <si>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</si>
  <si>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</si>
  <si>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</si>
  <si>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</si>
  <si>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</si>
  <si>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</si>
  <si>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</si>
  <si>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</si>
  <si>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</si>
  <si>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</si>
  <si>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</si>
  <si>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</si>
  <si>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</si>
  <si>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</si>
  <si>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</si>
  <si>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</si>
  <si>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</si>
  <si>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</si>
  <si>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</si>
  <si>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</si>
  <si>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</si>
  <si>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</si>
  <si>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</si>
  <si>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</si>
  <si>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</si>
  <si>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</si>
  <si>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</si>
  <si>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</si>
  <si>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</si>
  <si>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</si>
  <si>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</si>
  <si>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</si>
  <si>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</si>
  <si>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</si>
  <si>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</si>
  <si>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</si>
  <si>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</si>
  <si>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</si>
  <si>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</si>
  <si>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</si>
  <si>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</si>
  <si>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</si>
  <si>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</si>
  <si>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</si>
  <si>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</si>
  <si>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</si>
  <si>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</si>
  <si>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</si>
  <si>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</si>
  <si>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</si>
  <si>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</si>
  <si>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</si>
  <si>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</si>
  <si>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</si>
  <si>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</si>
  <si>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</si>
  <si>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</si>
  <si>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</si>
  <si>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</si>
  <si>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</si>
  <si>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</si>
  <si>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</si>
  <si>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</si>
  <si>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</si>
  <si>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</si>
  <si>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</si>
  <si>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</si>
  <si>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</si>
  <si>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</si>
  <si>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</si>
  <si>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</si>
  <si>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</si>
  <si>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</si>
  <si>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</si>
  <si>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</si>
  <si>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</si>
  <si>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</si>
  <si>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</si>
  <si>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</si>
  <si>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</si>
  <si>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</si>
  <si>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</si>
  <si>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</si>
  <si>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</si>
  <si>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</si>
  <si>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</si>
  <si>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</si>
  <si>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</si>
  <si>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</si>
  <si>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</si>
  <si>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</si>
  <si>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</si>
  <si>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</si>
  <si>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</si>
  <si>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</si>
  <si>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</si>
  <si>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</si>
  <si>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</si>
  <si>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</si>
  <si>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</si>
  <si>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</si>
  <si>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</si>
  <si>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</si>
  <si>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</si>
  <si>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</si>
  <si>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</si>
  <si>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</si>
  <si>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</si>
  <si>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</si>
  <si>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</si>
  <si>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</si>
  <si>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</si>
  <si>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</si>
  <si>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</si>
  <si>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</si>
  <si>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</si>
  <si>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</si>
  <si>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</si>
  <si>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</si>
  <si>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</si>
  <si>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</si>
  <si>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</si>
  <si>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</si>
  <si>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</si>
  <si>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</si>
  <si>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</si>
  <si>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</si>
  <si>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</si>
  <si>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</si>
  <si>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</si>
  <si>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</si>
  <si>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</si>
  <si>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</si>
  <si>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</si>
  <si>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</si>
  <si>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</si>
  <si>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</si>
  <si>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</si>
  <si>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</si>
  <si>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</si>
  <si>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</si>
  <si>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</si>
  <si>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</si>
  <si>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</si>
  <si>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</si>
  <si>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</si>
  <si>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</si>
  <si>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</si>
  <si>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</si>
  <si>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</si>
  <si>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</si>
  <si>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</si>
  <si>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</si>
  <si>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</si>
  <si>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</si>
  <si>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</si>
  <si>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</si>
  <si>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</si>
  <si>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</si>
  <si>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</si>
  <si>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</si>
  <si>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</si>
  <si>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</si>
  <si>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</si>
  <si>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</si>
  <si>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</si>
  <si>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</si>
  <si>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</si>
  <si>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</si>
  <si>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</si>
  <si>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</si>
  <si>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</si>
  <si>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</si>
  <si>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</si>
  <si>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</si>
  <si>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</si>
  <si>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</si>
  <si>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</si>
  <si>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</si>
  <si>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</si>
  <si>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</si>
  <si>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</si>
  <si>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</si>
  <si>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</si>
  <si>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</si>
  <si>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</si>
  <si>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</si>
  <si>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</si>
  <si>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</si>
  <si>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</si>
  <si>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</si>
  <si>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</si>
  <si>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</si>
  <si>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</si>
  <si>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</si>
  <si>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</si>
  <si>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</si>
  <si>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</si>
  <si>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</si>
  <si>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</si>
  <si>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</si>
  <si>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</si>
  <si>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</si>
  <si>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</si>
  <si>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</si>
  <si>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</si>
  <si>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</si>
  <si>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</si>
  <si>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</si>
  <si>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</si>
  <si>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</si>
  <si>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</si>
  <si>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</si>
  <si>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</si>
  <si>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</si>
  <si>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</si>
  <si>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</si>
  <si>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</si>
  <si>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</si>
  <si>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</si>
  <si>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</si>
  <si>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</si>
  <si>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</si>
  <si>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</si>
  <si>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</si>
  <si>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</si>
  <si>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</si>
  <si>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</si>
  <si>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</si>
  <si>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</si>
  <si>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</si>
  <si>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</si>
  <si>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</si>
  <si>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</si>
  <si>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</si>
  <si>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</si>
  <si>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</si>
  <si>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</si>
  <si>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</si>
  <si>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</si>
  <si>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</si>
  <si>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</si>
  <si>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</si>
  <si>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</si>
  <si>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</si>
  <si>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</si>
  <si>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</si>
  <si>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</si>
  <si>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</si>
  <si>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</si>
  <si>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</si>
  <si>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</si>
  <si>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</si>
  <si>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</si>
  <si>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</si>
  <si>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</si>
  <si>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</si>
  <si>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</si>
  <si>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</si>
  <si>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</si>
  <si>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</si>
  <si>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</si>
  <si>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</si>
  <si>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</si>
  <si>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</si>
  <si>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</si>
  <si>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</si>
  <si>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</si>
  <si>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</si>
  <si>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</si>
  <si>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</si>
  <si>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</si>
  <si>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</si>
  <si>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</si>
  <si>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</si>
  <si>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</si>
  <si>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</si>
  <si>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</si>
  <si>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</si>
  <si>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</si>
  <si>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</si>
  <si>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</si>
  <si>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</si>
  <si>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</si>
  <si>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</si>
  <si>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</si>
  <si>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</si>
  <si>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</si>
  <si>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</si>
  <si>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</si>
  <si>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</si>
  <si>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</si>
  <si>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</si>
  <si>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</si>
  <si>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</si>
  <si>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</si>
  <si>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</si>
  <si>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</si>
  <si>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</si>
  <si>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</si>
  <si>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</si>
  <si>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</si>
  <si>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</si>
  <si>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</si>
  <si>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</si>
  <si>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</si>
  <si>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</si>
  <si>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</si>
  <si>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</si>
  <si>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</si>
  <si>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</si>
  <si>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</si>
  <si>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</si>
  <si>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</si>
  <si>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</si>
  <si>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</si>
  <si>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</si>
  <si>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</si>
  <si>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</si>
  <si>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</si>
  <si>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</si>
  <si>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</si>
  <si>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</si>
  <si>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</si>
  <si>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</si>
  <si>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</si>
  <si>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</si>
  <si>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</si>
  <si>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</si>
  <si>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</si>
  <si>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</si>
  <si>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</si>
  <si>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</si>
  <si>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</si>
  <si>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</si>
  <si>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</si>
  <si>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</si>
  <si>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</si>
  <si>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</si>
  <si>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</si>
  <si>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</si>
  <si>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</si>
  <si>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</si>
  <si>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</si>
  <si>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</si>
  <si>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</si>
  <si>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</si>
  <si>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</si>
  <si>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</si>
  <si>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</si>
  <si>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</si>
  <si>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</si>
  <si>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</si>
  <si>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</si>
  <si>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</si>
  <si>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</si>
  <si>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</si>
  <si>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</si>
  <si>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</si>
  <si>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</si>
  <si>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</si>
  <si>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</si>
  <si>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</si>
  <si>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</si>
  <si>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</si>
  <si>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</si>
  <si>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</si>
  <si>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</si>
  <si>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</si>
  <si>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</si>
  <si>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</si>
  <si>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</si>
  <si>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</si>
  <si>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</si>
  <si>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</si>
  <si>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</si>
  <si>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</si>
  <si>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</si>
  <si>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</si>
  <si>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</si>
  <si>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</si>
  <si>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</si>
  <si>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</si>
  <si>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</si>
  <si>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</si>
  <si>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</si>
  <si>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</si>
  <si>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</si>
  <si>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</si>
  <si>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</si>
  <si>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</si>
  <si>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</si>
  <si>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</si>
  <si>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</si>
  <si>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</si>
  <si>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</si>
  <si>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</si>
  <si>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</si>
  <si>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</si>
  <si>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</si>
  <si>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</si>
  <si>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</si>
  <si>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</si>
  <si>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</si>
  <si>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</si>
  <si>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</si>
  <si>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</si>
  <si>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</si>
  <si>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</si>
  <si>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</si>
  <si>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</si>
  <si>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</si>
  <si>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</si>
  <si>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</si>
  <si>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</si>
  <si>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</si>
  <si>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</si>
  <si>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</si>
  <si>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</si>
  <si>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</si>
  <si>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</si>
  <si>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</si>
  <si>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</si>
  <si>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</si>
  <si>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</si>
  <si>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</si>
  <si>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</si>
  <si>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</si>
  <si>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</si>
  <si>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</si>
  <si>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</si>
  <si>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</si>
  <si>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</si>
  <si>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</si>
  <si>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</si>
  <si>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</si>
  <si>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</si>
  <si>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</si>
  <si>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</si>
  <si>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</si>
  <si>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</si>
  <si>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</si>
  <si>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</si>
  <si>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</si>
  <si>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</si>
  <si>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</si>
  <si>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</si>
  <si>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</si>
  <si>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</si>
  <si>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</si>
  <si>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</si>
  <si>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</si>
  <si>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</si>
  <si>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</si>
  <si>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</si>
  <si>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</si>
  <si>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</si>
  <si>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</si>
  <si>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</si>
  <si>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</si>
  <si>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</si>
  <si>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Cortázar, Gto.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</si>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</sst>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  <numFmt numFmtId="169" formatCode="General_)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9" fontId="4" fillId="0" borderId="0"/>
    <xf numFmtId="168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0" xfId="10" applyFont="1" applyAlignment="1">
      <alignment horizontal="left" wrapText="1"/>
    </xf>
    <xf numFmtId="0" fontId="17" fillId="6" borderId="0" xfId="9" applyFont="1" applyFill="1" applyAlignment="1">
      <alignment horizontal="center" vertical="center" wrapText="1"/>
    </xf>
    <xf numFmtId="0" fontId="13" fillId="0" borderId="0" xfId="9" applyFont="1" applyAlignment="1">
      <alignment horizontal="center" vertical="center" wrapText="1"/>
    </xf>
  </cellXfs>
  <cellStyles count="67">
    <cellStyle name="=C:\WINNT\SYSTEM32\COMMAND.COM" xfId="21"/>
    <cellStyle name="Euro" xfId="22"/>
    <cellStyle name="Hipervínculo" xfId="11" builtinId="8"/>
    <cellStyle name="Millares" xfId="18" builtinId="3"/>
    <cellStyle name="Millares 2" xfId="1"/>
    <cellStyle name="Millares 2 2" xfId="15"/>
    <cellStyle name="Millares 2 2 2" xfId="59"/>
    <cellStyle name="Millares 2 2 3" xfId="49"/>
    <cellStyle name="Millares 2 2 4" xfId="39"/>
    <cellStyle name="Millares 2 2 5" xfId="24"/>
    <cellStyle name="Millares 2 3" xfId="16"/>
    <cellStyle name="Millares 2 3 2" xfId="60"/>
    <cellStyle name="Millares 2 3 3" xfId="50"/>
    <cellStyle name="Millares 2 3 4" xfId="40"/>
    <cellStyle name="Millares 2 3 5" xfId="25"/>
    <cellStyle name="Millares 2 4" xfId="34"/>
    <cellStyle name="Millares 2 4 2" xfId="66"/>
    <cellStyle name="Millares 2 4 3" xfId="57"/>
    <cellStyle name="Millares 2 4 4" xfId="47"/>
    <cellStyle name="Millares 2 5" xfId="58"/>
    <cellStyle name="Millares 2 6" xfId="48"/>
    <cellStyle name="Millares 2 7" xfId="38"/>
    <cellStyle name="Millares 2 8" xfId="36"/>
    <cellStyle name="Millares 2 9" xfId="23"/>
    <cellStyle name="Millares 3" xfId="19"/>
    <cellStyle name="Millares 3 2" xfId="61"/>
    <cellStyle name="Millares 3 3" xfId="51"/>
    <cellStyle name="Millares 3 4" xfId="41"/>
    <cellStyle name="Millares 3 5" xfId="26"/>
    <cellStyle name="Millares 4" xfId="17"/>
    <cellStyle name="Moneda 2" xfId="27"/>
    <cellStyle name="Moneda 2 2" xfId="62"/>
    <cellStyle name="Moneda 2 3" xfId="52"/>
    <cellStyle name="Moneda 2 4" xfId="42"/>
    <cellStyle name="Normal" xfId="0" builtinId="0"/>
    <cellStyle name="Normal 2" xfId="2"/>
    <cellStyle name="Normal 2 2" xfId="3"/>
    <cellStyle name="Normal 2 3" xfId="9"/>
    <cellStyle name="Normal 2 3 2" xfId="63"/>
    <cellStyle name="Normal 2 4" xfId="53"/>
    <cellStyle name="Normal 2 5" xfId="43"/>
    <cellStyle name="Normal 3" xfId="8"/>
    <cellStyle name="Normal 3 2" xfId="10"/>
    <cellStyle name="Normal 3 2 2" xfId="13"/>
    <cellStyle name="Normal 3 3" xfId="12"/>
    <cellStyle name="Normal 3 3 2" xfId="54"/>
    <cellStyle name="Normal 3 4" xfId="44"/>
    <cellStyle name="Normal 4" xfId="4"/>
    <cellStyle name="Normal 4 2" xfId="29"/>
    <cellStyle name="Normal 4 3" xfId="28"/>
    <cellStyle name="Normal 5" xfId="5"/>
    <cellStyle name="Normal 5 2" xfId="31"/>
    <cellStyle name="Normal 5 3" xfId="30"/>
    <cellStyle name="Normal 56" xfId="6"/>
    <cellStyle name="Normal 6" xfId="32"/>
    <cellStyle name="Normal 6 2" xfId="33"/>
    <cellStyle name="Normal 6 2 2" xfId="65"/>
    <cellStyle name="Normal 6 2 3" xfId="56"/>
    <cellStyle name="Normal 6 2 4" xfId="46"/>
    <cellStyle name="Normal 6 3" xfId="64"/>
    <cellStyle name="Normal 6 4" xfId="55"/>
    <cellStyle name="Normal 6 5" xfId="45"/>
    <cellStyle name="Normal 7" xfId="37"/>
    <cellStyle name="Normal 8" xfId="35"/>
    <cellStyle name="Normal 9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48</xdr:row>
      <xdr:rowOff>66675</xdr:rowOff>
    </xdr:from>
    <xdr:to>
      <xdr:col>1</xdr:col>
      <xdr:colOff>2301928</xdr:colOff>
      <xdr:row>52</xdr:row>
      <xdr:rowOff>132357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602456" y="10172700"/>
          <a:ext cx="2682928" cy="637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1</xdr:col>
      <xdr:colOff>3533775</xdr:colOff>
      <xdr:row>48</xdr:row>
      <xdr:rowOff>66675</xdr:rowOff>
    </xdr:from>
    <xdr:to>
      <xdr:col>4</xdr:col>
      <xdr:colOff>103157</xdr:colOff>
      <xdr:row>52</xdr:row>
      <xdr:rowOff>122832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4524375" y="10177462"/>
          <a:ext cx="2884457" cy="62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54"/>
  <sheetViews>
    <sheetView view="pageBreakPreview" zoomScaleNormal="100" zoomScaleSheetLayoutView="100" workbookViewId="0">
      <pane ySplit="5" topLeftCell="A21" activePane="bottomLeft" state="frozen"/>
      <selection activeCell="A14" sqref="A14:B14"/>
      <selection pane="bottomLeft" activeCell="H42" sqref="H4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8" x14ac:dyDescent="0.2">
      <c r="A33" s="7"/>
      <c r="B33" s="10"/>
    </row>
    <row r="34" spans="1:8" x14ac:dyDescent="0.2">
      <c r="A34" s="7"/>
      <c r="B34" s="9"/>
    </row>
    <row r="35" spans="1:8" x14ac:dyDescent="0.2">
      <c r="A35" s="45" t="s">
        <v>48</v>
      </c>
      <c r="B35" s="46" t="s">
        <v>43</v>
      </c>
    </row>
    <row r="36" spans="1:8" x14ac:dyDescent="0.2">
      <c r="A36" s="45" t="s">
        <v>49</v>
      </c>
      <c r="B36" s="46" t="s">
        <v>44</v>
      </c>
    </row>
    <row r="37" spans="1:8" x14ac:dyDescent="0.2">
      <c r="A37" s="7"/>
      <c r="B37" s="10"/>
    </row>
    <row r="38" spans="1:8" x14ac:dyDescent="0.2">
      <c r="A38" s="7"/>
      <c r="B38" s="8" t="s">
        <v>46</v>
      </c>
    </row>
    <row r="39" spans="1:8" x14ac:dyDescent="0.2">
      <c r="A39" s="7" t="s">
        <v>47</v>
      </c>
      <c r="B39" s="46" t="s">
        <v>32</v>
      </c>
    </row>
    <row r="40" spans="1:8" x14ac:dyDescent="0.2">
      <c r="A40" s="7"/>
      <c r="B40" s="46" t="s">
        <v>624</v>
      </c>
    </row>
    <row r="41" spans="1:8" ht="12" thickBot="1" x14ac:dyDescent="0.25">
      <c r="A41" s="11"/>
      <c r="B41" s="12"/>
    </row>
    <row r="44" spans="1:8" x14ac:dyDescent="0.2">
      <c r="B44" s="93" t="s">
        <v>625</v>
      </c>
    </row>
    <row r="45" spans="1:8" x14ac:dyDescent="0.2">
      <c r="A45" s="93"/>
      <c r="B45" s="93"/>
      <c r="C45" s="93"/>
      <c r="D45" s="93"/>
      <c r="E45" s="93"/>
      <c r="F45" s="93"/>
      <c r="G45" s="93"/>
      <c r="H45" s="93"/>
    </row>
    <row r="46" spans="1:8" x14ac:dyDescent="0.2">
      <c r="A46" s="93"/>
      <c r="B46" s="93"/>
      <c r="C46" s="93"/>
      <c r="D46" s="93"/>
      <c r="E46" s="93"/>
      <c r="F46" s="93"/>
      <c r="G46" s="93"/>
      <c r="H46" s="93"/>
    </row>
    <row r="47" spans="1:8" x14ac:dyDescent="0.2">
      <c r="A47" s="93"/>
      <c r="B47" s="93"/>
      <c r="C47" s="93"/>
      <c r="D47" s="93"/>
      <c r="E47" s="93"/>
      <c r="F47" s="93"/>
      <c r="G47" s="93"/>
      <c r="H47" s="93"/>
    </row>
    <row r="48" spans="1:8" ht="175.5" customHeight="1" x14ac:dyDescent="0.2">
      <c r="A48" s="93"/>
      <c r="B48" s="93"/>
      <c r="C48" s="93"/>
      <c r="D48" s="93"/>
      <c r="E48" s="93"/>
      <c r="F48" s="93"/>
      <c r="G48" s="93"/>
      <c r="H48" s="93"/>
    </row>
    <row r="49" spans="1:8" x14ac:dyDescent="0.2">
      <c r="A49" s="93"/>
      <c r="B49" s="93"/>
      <c r="C49" s="93"/>
      <c r="D49" s="93"/>
      <c r="E49" s="93"/>
      <c r="F49" s="93"/>
      <c r="G49" s="93"/>
      <c r="H49" s="93"/>
    </row>
    <row r="50" spans="1:8" x14ac:dyDescent="0.2">
      <c r="A50" s="93"/>
      <c r="B50" s="93"/>
      <c r="C50" s="93"/>
      <c r="D50" s="93"/>
      <c r="E50" s="93"/>
      <c r="F50" s="93"/>
      <c r="G50" s="93"/>
      <c r="H50" s="93"/>
    </row>
    <row r="51" spans="1:8" x14ac:dyDescent="0.2">
      <c r="A51" s="93"/>
      <c r="B51" s="93"/>
      <c r="C51" s="93"/>
      <c r="D51" s="93"/>
      <c r="E51" s="93"/>
      <c r="F51" s="93"/>
      <c r="G51" s="93"/>
      <c r="H51" s="93"/>
    </row>
    <row r="52" spans="1:8" x14ac:dyDescent="0.2">
      <c r="A52" s="93"/>
      <c r="B52" s="93"/>
      <c r="C52" s="93"/>
      <c r="D52" s="93"/>
      <c r="E52" s="93"/>
      <c r="F52" s="93"/>
      <c r="G52" s="93"/>
      <c r="H52" s="93"/>
    </row>
    <row r="53" spans="1:8" x14ac:dyDescent="0.2">
      <c r="A53" s="93"/>
      <c r="B53" s="93"/>
      <c r="C53" s="93"/>
      <c r="D53" s="93"/>
      <c r="E53" s="93"/>
      <c r="F53" s="93"/>
      <c r="G53" s="93"/>
      <c r="H53" s="93"/>
    </row>
    <row r="54" spans="1:8" x14ac:dyDescent="0.2">
      <c r="A54" s="93"/>
      <c r="B54" s="93"/>
      <c r="C54" s="93"/>
      <c r="D54" s="93"/>
      <c r="E54" s="93"/>
      <c r="F54" s="93"/>
      <c r="G54" s="93"/>
      <c r="H54" s="93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25" right="0.25" top="0.75" bottom="0.75" header="0.3" footer="0.3"/>
  <pageSetup scale="83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view="pageBreakPreview" zoomScale="124" zoomScaleNormal="100" zoomScaleSheetLayoutView="124" workbookViewId="0">
      <selection activeCell="E17" sqref="E17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12072239.960000001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12072239.960000001</v>
      </c>
    </row>
    <row r="22" spans="1:3" x14ac:dyDescent="0.2">
      <c r="A22" s="194" t="s">
        <v>625</v>
      </c>
      <c r="B22" s="194"/>
      <c r="C22" s="194"/>
    </row>
    <row r="23" spans="1:3" x14ac:dyDescent="0.2">
      <c r="A23" s="194"/>
      <c r="B23" s="194"/>
      <c r="C23" s="194"/>
    </row>
  </sheetData>
  <mergeCells count="5">
    <mergeCell ref="A1:C1"/>
    <mergeCell ref="A2:C2"/>
    <mergeCell ref="A3:C3"/>
    <mergeCell ref="A4:C4"/>
    <mergeCell ref="A22:C23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view="pageBreakPreview" zoomScale="96" zoomScaleNormal="100" zoomScaleSheetLayoutView="96" workbookViewId="0">
      <selection activeCell="E23" sqref="E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13037458.66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665361.64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77290.64</v>
      </c>
    </row>
    <row r="11" spans="1:3" x14ac:dyDescent="0.2">
      <c r="A11" s="90">
        <v>2.4</v>
      </c>
      <c r="B11" s="77" t="s">
        <v>238</v>
      </c>
      <c r="C11" s="150">
        <v>33343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543800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10928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337150.49</v>
      </c>
    </row>
    <row r="31" spans="1:3" x14ac:dyDescent="0.2">
      <c r="A31" s="90" t="s">
        <v>556</v>
      </c>
      <c r="B31" s="77" t="s">
        <v>439</v>
      </c>
      <c r="C31" s="150">
        <v>337150.49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12709247.51</v>
      </c>
    </row>
    <row r="39" spans="1:3" x14ac:dyDescent="0.2">
      <c r="A39" s="194" t="s">
        <v>625</v>
      </c>
      <c r="B39" s="194"/>
      <c r="C39" s="194"/>
    </row>
    <row r="40" spans="1:3" x14ac:dyDescent="0.2">
      <c r="A40" s="194"/>
      <c r="B40" s="194"/>
      <c r="C40" s="194"/>
    </row>
  </sheetData>
  <mergeCells count="5">
    <mergeCell ref="A1:C1"/>
    <mergeCell ref="A2:C2"/>
    <mergeCell ref="A3:C3"/>
    <mergeCell ref="A4:C4"/>
    <mergeCell ref="A39:C4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view="pageBreakPreview" zoomScale="106" zoomScaleNormal="100" zoomScaleSheetLayoutView="106" workbookViewId="0">
      <selection activeCell="A7" sqref="A7:XFD7"/>
    </sheetView>
  </sheetViews>
  <sheetFormatPr baseColWidth="10" defaultColWidth="9.140625" defaultRowHeight="11.25" x14ac:dyDescent="0.2"/>
  <cols>
    <col min="1" max="1" width="6.7109375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10.7109375" style="29" customWidth="1"/>
    <col min="8" max="8" width="7.42578125" style="29" customWidth="1"/>
    <col min="9" max="9" width="8.7109375" style="29" customWidth="1"/>
    <col min="10" max="10" width="12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s="196" customFormat="1" ht="33.75" x14ac:dyDescent="0.25">
      <c r="A7" s="195" t="s">
        <v>144</v>
      </c>
      <c r="B7" s="195" t="s">
        <v>487</v>
      </c>
      <c r="C7" s="195" t="s">
        <v>178</v>
      </c>
      <c r="D7" s="195" t="s">
        <v>488</v>
      </c>
      <c r="E7" s="195" t="s">
        <v>489</v>
      </c>
      <c r="F7" s="195" t="s">
        <v>177</v>
      </c>
      <c r="G7" s="195" t="s">
        <v>122</v>
      </c>
      <c r="H7" s="195" t="s">
        <v>180</v>
      </c>
      <c r="I7" s="195" t="s">
        <v>181</v>
      </c>
      <c r="J7" s="195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23682479.789999999</v>
      </c>
      <c r="E36" s="34">
        <v>-23682479.789999999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24600974.079999998</v>
      </c>
      <c r="E37" s="34">
        <v>-24600974.079999998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726479.24</v>
      </c>
      <c r="E38" s="34">
        <v>-726479.24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192015.05</v>
      </c>
      <c r="E39" s="34">
        <v>-192015.05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3023063.06</v>
      </c>
      <c r="E40" s="34">
        <v>-3023063.06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24647698.489999998</v>
      </c>
      <c r="E41" s="34">
        <v>-24647698.489999998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34235236.399999999</v>
      </c>
      <c r="E42" s="34">
        <v>-34235236.399999999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6165035.25</v>
      </c>
      <c r="E43" s="34">
        <v>-6165035.25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8412412.3699999992</v>
      </c>
      <c r="E44" s="34">
        <v>-8412412.3699999992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18550085.920000002</v>
      </c>
      <c r="E45" s="34">
        <v>-18550085.920000002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588393.16</v>
      </c>
      <c r="E46" s="34">
        <v>-588393.16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4012245.54</v>
      </c>
      <c r="E47" s="34">
        <v>-4012245.54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35433070866141736" bottom="0.35433070866141736" header="0.31496062992125984" footer="0.31496062992125984"/>
  <pageSetup scale="5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4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view="pageBreakPreview" topLeftCell="A27" zoomScale="80" zoomScaleNormal="106" zoomScaleSheetLayoutView="80" workbookViewId="0">
      <selection activeCell="P40" sqref="P40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121204.23</v>
      </c>
      <c r="D15" s="24">
        <v>121189.73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331700.17</v>
      </c>
    </row>
    <row r="42" spans="1:8" x14ac:dyDescent="0.2">
      <c r="A42" s="22">
        <v>1151</v>
      </c>
      <c r="B42" s="20" t="s">
        <v>223</v>
      </c>
      <c r="C42" s="24">
        <v>331700.17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3483460.55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1824672.12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1658788.43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4942961.07</v>
      </c>
      <c r="D62" s="24">
        <f t="shared" ref="D62:E62" si="0">SUM(D63:D70)</f>
        <v>278524.21000000002</v>
      </c>
      <c r="E62" s="24">
        <f t="shared" si="0"/>
        <v>2524365.59</v>
      </c>
    </row>
    <row r="63" spans="1:9" x14ac:dyDescent="0.2">
      <c r="A63" s="22">
        <v>1241</v>
      </c>
      <c r="B63" s="20" t="s">
        <v>237</v>
      </c>
      <c r="C63" s="24">
        <v>1371222.78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289649.90000000002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79506.16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3023792.65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278524.21000000002</v>
      </c>
      <c r="E67" s="24">
        <v>2524365.59</v>
      </c>
    </row>
    <row r="68" spans="1:9" x14ac:dyDescent="0.2">
      <c r="A68" s="22">
        <v>1246</v>
      </c>
      <c r="B68" s="20" t="s">
        <v>242</v>
      </c>
      <c r="C68" s="24">
        <v>110549.78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68239.8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614845.30000000005</v>
      </c>
      <c r="D110" s="24">
        <f>SUM(D111:D119)</f>
        <v>614845.30000000005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6048.04</v>
      </c>
      <c r="D111" s="24">
        <f>C111</f>
        <v>6048.04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46955.56</v>
      </c>
      <c r="D112" s="24">
        <f t="shared" ref="D112:D119" si="1">C112</f>
        <v>46955.56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242845.03</v>
      </c>
      <c r="D117" s="24">
        <f t="shared" si="1"/>
        <v>242845.03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318996.67</v>
      </c>
      <c r="D119" s="24">
        <f t="shared" si="1"/>
        <v>318996.67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3622047244094491" right="0.23622047244094491" top="0.35433070866141736" bottom="0.35433070866141736" header="0.31496062992125984" footer="0.31496062992125984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68" orientation="portrait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view="pageBreakPreview" topLeftCell="A196" zoomScale="136" zoomScaleNormal="100" zoomScaleSheetLayoutView="136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1028887.39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1028887.39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1028887.39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11043352.57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11043352.57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11043352.57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12709247.51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10269764.639999999</v>
      </c>
      <c r="D99" s="57">
        <f>C99/$C$98</f>
        <v>0.80805449983718181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6898461.3399999999</v>
      </c>
      <c r="D100" s="57">
        <f t="shared" ref="D100:D163" si="0">C100/$C$98</f>
        <v>0.54279069902227439</v>
      </c>
      <c r="E100" s="56"/>
    </row>
    <row r="101" spans="1:5" x14ac:dyDescent="0.2">
      <c r="A101" s="54">
        <v>5111</v>
      </c>
      <c r="B101" s="51" t="s">
        <v>361</v>
      </c>
      <c r="C101" s="55">
        <v>3534101.14</v>
      </c>
      <c r="D101" s="57">
        <f t="shared" si="0"/>
        <v>0.27807320120402629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881931.11</v>
      </c>
      <c r="D103" s="57">
        <f t="shared" si="0"/>
        <v>6.9392866045457954E-2</v>
      </c>
      <c r="E103" s="56"/>
    </row>
    <row r="104" spans="1:5" x14ac:dyDescent="0.2">
      <c r="A104" s="54">
        <v>5114</v>
      </c>
      <c r="B104" s="51" t="s">
        <v>364</v>
      </c>
      <c r="C104" s="55">
        <v>57500</v>
      </c>
      <c r="D104" s="57">
        <f t="shared" si="0"/>
        <v>4.524264709988326E-3</v>
      </c>
      <c r="E104" s="56"/>
    </row>
    <row r="105" spans="1:5" x14ac:dyDescent="0.2">
      <c r="A105" s="54">
        <v>5115</v>
      </c>
      <c r="B105" s="51" t="s">
        <v>365</v>
      </c>
      <c r="C105" s="55">
        <v>2424929.09</v>
      </c>
      <c r="D105" s="57">
        <f t="shared" si="0"/>
        <v>0.19080036706280182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1370123.4699999997</v>
      </c>
      <c r="D107" s="57">
        <f t="shared" si="0"/>
        <v>0.10780523936778691</v>
      </c>
      <c r="E107" s="56"/>
    </row>
    <row r="108" spans="1:5" x14ac:dyDescent="0.2">
      <c r="A108" s="54">
        <v>5121</v>
      </c>
      <c r="B108" s="51" t="s">
        <v>368</v>
      </c>
      <c r="C108" s="55">
        <v>257193.83</v>
      </c>
      <c r="D108" s="57">
        <f t="shared" si="0"/>
        <v>2.0236747281664986E-2</v>
      </c>
      <c r="E108" s="56"/>
    </row>
    <row r="109" spans="1:5" x14ac:dyDescent="0.2">
      <c r="A109" s="54">
        <v>5122</v>
      </c>
      <c r="B109" s="51" t="s">
        <v>369</v>
      </c>
      <c r="C109" s="55">
        <v>5390</v>
      </c>
      <c r="D109" s="57">
        <f t="shared" si="0"/>
        <v>4.241006397710796E-4</v>
      </c>
      <c r="E109" s="56"/>
    </row>
    <row r="110" spans="1:5" x14ac:dyDescent="0.2">
      <c r="A110" s="54">
        <v>5123</v>
      </c>
      <c r="B110" s="51" t="s">
        <v>370</v>
      </c>
      <c r="C110" s="55">
        <v>474682.74</v>
      </c>
      <c r="D110" s="57">
        <f t="shared" si="0"/>
        <v>3.7349397722131542E-2</v>
      </c>
      <c r="E110" s="56"/>
    </row>
    <row r="111" spans="1:5" x14ac:dyDescent="0.2">
      <c r="A111" s="54">
        <v>5124</v>
      </c>
      <c r="B111" s="51" t="s">
        <v>371</v>
      </c>
      <c r="C111" s="55">
        <v>12122.76</v>
      </c>
      <c r="D111" s="57">
        <f t="shared" si="0"/>
        <v>9.5385348270709701E-4</v>
      </c>
      <c r="E111" s="56"/>
    </row>
    <row r="112" spans="1:5" x14ac:dyDescent="0.2">
      <c r="A112" s="54">
        <v>5125</v>
      </c>
      <c r="B112" s="51" t="s">
        <v>372</v>
      </c>
      <c r="C112" s="55">
        <v>14113.85</v>
      </c>
      <c r="D112" s="57">
        <f t="shared" si="0"/>
        <v>1.1105181474272824E-3</v>
      </c>
      <c r="E112" s="56"/>
    </row>
    <row r="113" spans="1:5" x14ac:dyDescent="0.2">
      <c r="A113" s="54">
        <v>5126</v>
      </c>
      <c r="B113" s="51" t="s">
        <v>373</v>
      </c>
      <c r="C113" s="55">
        <v>441117.42</v>
      </c>
      <c r="D113" s="57">
        <f t="shared" si="0"/>
        <v>3.4708382195949537E-2</v>
      </c>
      <c r="E113" s="56"/>
    </row>
    <row r="114" spans="1:5" x14ac:dyDescent="0.2">
      <c r="A114" s="54">
        <v>5127</v>
      </c>
      <c r="B114" s="51" t="s">
        <v>374</v>
      </c>
      <c r="C114" s="55">
        <v>11467.2</v>
      </c>
      <c r="D114" s="57">
        <f t="shared" si="0"/>
        <v>9.0227214404135878E-4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154035.67000000001</v>
      </c>
      <c r="D116" s="57">
        <f t="shared" si="0"/>
        <v>1.2119967754094043E-2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2001179.8299999998</v>
      </c>
      <c r="D117" s="57">
        <f t="shared" si="0"/>
        <v>0.15745856144712064</v>
      </c>
      <c r="E117" s="56"/>
    </row>
    <row r="118" spans="1:5" x14ac:dyDescent="0.2">
      <c r="A118" s="54">
        <v>5131</v>
      </c>
      <c r="B118" s="51" t="s">
        <v>378</v>
      </c>
      <c r="C118" s="55">
        <v>198299.74</v>
      </c>
      <c r="D118" s="57">
        <f t="shared" si="0"/>
        <v>1.5602791577075833E-2</v>
      </c>
      <c r="E118" s="56"/>
    </row>
    <row r="119" spans="1:5" x14ac:dyDescent="0.2">
      <c r="A119" s="54">
        <v>5132</v>
      </c>
      <c r="B119" s="51" t="s">
        <v>379</v>
      </c>
      <c r="C119" s="55">
        <v>123680</v>
      </c>
      <c r="D119" s="57">
        <f t="shared" si="0"/>
        <v>9.7314966840235852E-3</v>
      </c>
      <c r="E119" s="56"/>
    </row>
    <row r="120" spans="1:5" x14ac:dyDescent="0.2">
      <c r="A120" s="54">
        <v>5133</v>
      </c>
      <c r="B120" s="51" t="s">
        <v>380</v>
      </c>
      <c r="C120" s="55">
        <v>145188.79999999999</v>
      </c>
      <c r="D120" s="57">
        <f t="shared" si="0"/>
        <v>1.14238706804444E-2</v>
      </c>
      <c r="E120" s="56"/>
    </row>
    <row r="121" spans="1:5" x14ac:dyDescent="0.2">
      <c r="A121" s="54">
        <v>5134</v>
      </c>
      <c r="B121" s="51" t="s">
        <v>381</v>
      </c>
      <c r="C121" s="55">
        <v>151100.79</v>
      </c>
      <c r="D121" s="57">
        <f t="shared" si="0"/>
        <v>1.1889042988667078E-2</v>
      </c>
      <c r="E121" s="56"/>
    </row>
    <row r="122" spans="1:5" x14ac:dyDescent="0.2">
      <c r="A122" s="54">
        <v>5135</v>
      </c>
      <c r="B122" s="51" t="s">
        <v>382</v>
      </c>
      <c r="C122" s="55">
        <v>252519</v>
      </c>
      <c r="D122" s="57">
        <f t="shared" si="0"/>
        <v>1.9868918266113773E-2</v>
      </c>
      <c r="E122" s="56"/>
    </row>
    <row r="123" spans="1:5" x14ac:dyDescent="0.2">
      <c r="A123" s="54">
        <v>5136</v>
      </c>
      <c r="B123" s="51" t="s">
        <v>383</v>
      </c>
      <c r="C123" s="55">
        <v>34800</v>
      </c>
      <c r="D123" s="57">
        <f t="shared" si="0"/>
        <v>2.7381636853494561E-3</v>
      </c>
      <c r="E123" s="56"/>
    </row>
    <row r="124" spans="1:5" x14ac:dyDescent="0.2">
      <c r="A124" s="54">
        <v>5137</v>
      </c>
      <c r="B124" s="51" t="s">
        <v>384</v>
      </c>
      <c r="C124" s="55">
        <v>9459.9</v>
      </c>
      <c r="D124" s="57">
        <f t="shared" si="0"/>
        <v>7.4433203008727935E-4</v>
      </c>
      <c r="E124" s="56"/>
    </row>
    <row r="125" spans="1:5" x14ac:dyDescent="0.2">
      <c r="A125" s="54">
        <v>5138</v>
      </c>
      <c r="B125" s="51" t="s">
        <v>385</v>
      </c>
      <c r="C125" s="55">
        <v>903842.2</v>
      </c>
      <c r="D125" s="57">
        <f t="shared" si="0"/>
        <v>7.1116893371447137E-2</v>
      </c>
      <c r="E125" s="56"/>
    </row>
    <row r="126" spans="1:5" x14ac:dyDescent="0.2">
      <c r="A126" s="54">
        <v>5139</v>
      </c>
      <c r="B126" s="51" t="s">
        <v>386</v>
      </c>
      <c r="C126" s="55">
        <v>182289.4</v>
      </c>
      <c r="D126" s="57">
        <f t="shared" si="0"/>
        <v>1.4343052163912103E-2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2102332.38</v>
      </c>
      <c r="D127" s="57">
        <f t="shared" si="0"/>
        <v>0.16541753383477853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171000</v>
      </c>
      <c r="D128" s="57">
        <f t="shared" si="0"/>
        <v>1.3454769833182672E-2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171000</v>
      </c>
      <c r="D130" s="57">
        <f t="shared" si="0"/>
        <v>1.3454769833182672E-2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1931332.38</v>
      </c>
      <c r="D137" s="57">
        <f t="shared" si="0"/>
        <v>0.15196276400159586</v>
      </c>
      <c r="E137" s="56"/>
    </row>
    <row r="138" spans="1:5" x14ac:dyDescent="0.2">
      <c r="A138" s="54">
        <v>5241</v>
      </c>
      <c r="B138" s="51" t="s">
        <v>396</v>
      </c>
      <c r="C138" s="55">
        <v>1814332.38</v>
      </c>
      <c r="D138" s="57">
        <f t="shared" si="0"/>
        <v>0.14275686885257616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117000</v>
      </c>
      <c r="D140" s="57">
        <f t="shared" si="0"/>
        <v>9.205895149019724E-3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337150.49</v>
      </c>
      <c r="D185" s="57">
        <f t="shared" si="1"/>
        <v>2.6527966328039512E-2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337150.49</v>
      </c>
      <c r="D186" s="57">
        <f t="shared" si="1"/>
        <v>2.6527966328039512E-2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58626.28</v>
      </c>
      <c r="D189" s="57">
        <f t="shared" si="1"/>
        <v>4.6128836466416412E-3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278524.21000000002</v>
      </c>
      <c r="D191" s="57">
        <f t="shared" si="1"/>
        <v>2.1915082681397871E-2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64" orientation="portrait" verticalDpi="0" r:id="rId1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68" orientation="portrait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112" zoomScaleNormal="100" zoomScaleSheetLayoutView="112" workbookViewId="0">
      <selection activeCell="D5" sqref="D5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2533056.44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-637007.55000000005</v>
      </c>
    </row>
    <row r="15" spans="1:5" x14ac:dyDescent="0.2">
      <c r="A15" s="33">
        <v>3220</v>
      </c>
      <c r="B15" s="29" t="s">
        <v>469</v>
      </c>
      <c r="C15" s="34">
        <v>4319120.74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35433070866141736" bottom="0.35433070866141736" header="0.31496062992125984" footer="0.31496062992125984"/>
  <pageSetup scale="8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67" orientation="portrait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view="pageBreakPreview" topLeftCell="A82" zoomScaleNormal="100" zoomScaleSheetLayoutView="100" workbookViewId="0">
      <selection activeCell="D6" sqref="D6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637148.56000000006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1143455.8799999999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637148.56000000006</v>
      </c>
      <c r="D15" s="135">
        <f>SUM(D8:D14)</f>
        <v>1143455.8799999999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665361.64</v>
      </c>
      <c r="D28" s="135">
        <f>SUM(D29:D36)</f>
        <v>665361.64</v>
      </c>
      <c r="E28" s="130"/>
    </row>
    <row r="29" spans="1:5" x14ac:dyDescent="0.2">
      <c r="A29" s="33">
        <v>1241</v>
      </c>
      <c r="B29" s="29" t="s">
        <v>237</v>
      </c>
      <c r="C29" s="34">
        <v>77290.64</v>
      </c>
      <c r="D29" s="132">
        <v>77290.64</v>
      </c>
      <c r="E29" s="130"/>
    </row>
    <row r="30" spans="1:5" x14ac:dyDescent="0.2">
      <c r="A30" s="33">
        <v>1242</v>
      </c>
      <c r="B30" s="29" t="s">
        <v>238</v>
      </c>
      <c r="C30" s="34">
        <v>33343</v>
      </c>
      <c r="D30" s="132">
        <v>33343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543800</v>
      </c>
      <c r="D32" s="132">
        <v>543800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10928</v>
      </c>
      <c r="D34" s="132">
        <v>10928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665361.64</v>
      </c>
      <c r="D43" s="135">
        <f>D20+D28+D37</f>
        <v>665361.64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-637007.55000000005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369216.49</v>
      </c>
      <c r="D48" s="135">
        <f>D51+D63+D91+D94+D49</f>
        <v>253792.02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337150.49</v>
      </c>
      <c r="D63" s="135">
        <f>D64+D73+D76+D82</f>
        <v>253792.02</v>
      </c>
    </row>
    <row r="64" spans="1:4" x14ac:dyDescent="0.2">
      <c r="A64" s="33">
        <v>5510</v>
      </c>
      <c r="B64" s="29" t="s">
        <v>439</v>
      </c>
      <c r="C64" s="34">
        <f>SUM(C65:C72)</f>
        <v>337150.49</v>
      </c>
      <c r="D64" s="34">
        <f>SUM(D65:D72)</f>
        <v>253792.02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58626.28</v>
      </c>
      <c r="D67" s="34">
        <v>58626.28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278524.21000000002</v>
      </c>
      <c r="D69" s="34">
        <v>195165.74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32066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32066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-267791.06000000006</v>
      </c>
      <c r="D122" s="135">
        <f>D47+D48+D100-D106-D109</f>
        <v>253792.02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2024-01-29T19:47:03Z</cp:lastPrinted>
  <dcterms:created xsi:type="dcterms:W3CDTF">2012-12-11T20:36:24Z</dcterms:created>
  <dcterms:modified xsi:type="dcterms:W3CDTF">2024-01-29T19:47:34Z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