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bookViews>
    <workbookView xWindow="0" yWindow="0" windowWidth="28800" windowHeight="11910" firstSheet="10" activeTab="1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9" l="1"/>
  <c r="D18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11" i="9"/>
  <c r="D12" i="9"/>
  <c r="D13" i="9"/>
  <c r="D14" i="9"/>
  <c r="D16" i="9"/>
  <c r="D15" i="9"/>
  <c r="D44" i="9"/>
  <c r="D53" i="9"/>
  <c r="D43" i="9" s="1"/>
  <c r="D61" i="9"/>
  <c r="D71" i="9"/>
  <c r="G9" i="8" l="1"/>
  <c r="G11" i="8"/>
  <c r="G12" i="8"/>
  <c r="G13" i="8"/>
  <c r="G14" i="8"/>
  <c r="G15" i="8"/>
  <c r="G16" i="8"/>
  <c r="G17" i="8"/>
  <c r="G18" i="8"/>
  <c r="G19" i="8"/>
  <c r="G20" i="8"/>
  <c r="G10" i="8"/>
  <c r="C9" i="8"/>
  <c r="E9" i="8"/>
  <c r="D9" i="8"/>
  <c r="B9" i="8"/>
  <c r="E63" i="2" l="1"/>
  <c r="F63" i="2"/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E71" i="9"/>
  <c r="F71" i="9"/>
  <c r="G71" i="9"/>
  <c r="C61" i="9"/>
  <c r="E61" i="9"/>
  <c r="F61" i="9"/>
  <c r="G61" i="9"/>
  <c r="C53" i="9"/>
  <c r="E53" i="9"/>
  <c r="F53" i="9"/>
  <c r="G53" i="9"/>
  <c r="C44" i="9"/>
  <c r="E44" i="9"/>
  <c r="F44" i="9"/>
  <c r="G44" i="9"/>
  <c r="C37" i="9"/>
  <c r="E37" i="9"/>
  <c r="F37" i="9"/>
  <c r="G37" i="9"/>
  <c r="C27" i="9"/>
  <c r="E27" i="9"/>
  <c r="F27" i="9"/>
  <c r="G27" i="9"/>
  <c r="C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2" i="8"/>
  <c r="D22" i="8"/>
  <c r="E22" i="8"/>
  <c r="F22" i="8"/>
  <c r="G22" i="8"/>
  <c r="B22" i="8"/>
  <c r="F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E79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D19" i="9" l="1"/>
  <c r="D9" i="9" s="1"/>
  <c r="D77" i="9" s="1"/>
  <c r="C9" i="9"/>
  <c r="C9" i="7"/>
  <c r="E32" i="8"/>
  <c r="F32" i="8"/>
  <c r="G28" i="7"/>
  <c r="E81" i="2"/>
  <c r="F47" i="2"/>
  <c r="F59" i="2" s="1"/>
  <c r="F81" i="2" s="1"/>
  <c r="K20" i="4"/>
  <c r="E20" i="4"/>
  <c r="I20" i="4"/>
  <c r="C43" i="9"/>
  <c r="B43" i="9"/>
  <c r="E9" i="9"/>
  <c r="G9" i="9"/>
  <c r="B9" i="9"/>
  <c r="E43" i="9"/>
  <c r="G43" i="9"/>
  <c r="B32" i="8"/>
  <c r="D32" i="8"/>
  <c r="C32" i="8"/>
  <c r="G32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C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<sst xmlns="http://schemas.openxmlformats.org/spreadsheetml/2006/main" count="1026" uniqueCount="614">
  <si>
    <t>Formato 1 Estado de Situación Financiera Detallado - LDF</t>
  </si>
  <si>
    <t>NOMBRE DEL ENTE PÚBLICO (a)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</si>
  <si>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</si>
  <si>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</si>
  <si>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</si>
  <si>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</si>
  <si>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</si>
  <si>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</si>
  <si>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</si>
  <si>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</si>
  <si>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</si>
  <si>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</si>
  <si>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</si>
  <si>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</si>
  <si>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</si>
  <si>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</si>
  <si>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</si>
  <si>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</si>
  <si>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</si>
  <si>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</si>
  <si>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</si>
  <si>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</si>
  <si>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</si>
  <si>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</si>
  <si>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</si>
  <si>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</si>
  <si>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</si>
  <si>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</si>
  <si>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</si>
  <si>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</si>
  <si>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</si>
  <si>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</si>
  <si>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</si>
  <si>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</si>
  <si>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</si>
  <si>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</si>
  <si>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</si>
  <si>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</si>
  <si>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</si>
  <si>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</si>
  <si>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</si>
  <si>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</si>
  <si>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</si>
  <si>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</si>
  <si>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</si>
  <si>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</si>
  <si>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</si>
  <si>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</si>
  <si>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</si>
  <si>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</si>
  <si>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</si>
  <si>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</si>
  <si>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</si>
  <si>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</si>
  <si>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</si>
  <si>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</si>
  <si>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</si>
  <si>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</si>
  <si>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</si>
  <si>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</si>
  <si>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</si>
  <si>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</si>
  <si>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</si>
  <si>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</si>
  <si>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</si>
  <si>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</si>
  <si>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</si>
  <si>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</si>
  <si>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</si>
  <si>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</si>
  <si>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</si>
  <si>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</si>
  <si>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</si>
  <si>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</si>
  <si>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</si>
  <si>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</si>
  <si>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</si>
  <si>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</si>
  <si>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</si>
  <si>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</si>
  <si>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</si>
  <si>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</si>
  <si>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</si>
  <si>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</si>
  <si>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</si>
  <si>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</si>
  <si>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</si>
  <si>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</si>
  <si>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</si>
  <si>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</si>
  <si>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</si>
  <si>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</si>
  <si>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</si>
  <si>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</si>
  <si>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</si>
  <si>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</si>
  <si>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</si>
  <si>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</si>
  <si>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</si>
  <si>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</si>
  <si>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</si>
  <si>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</si>
  <si>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</si>
  <si>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</si>
  <si>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</si>
  <si>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</si>
  <si>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</si>
  <si>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</si>
  <si>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</si>
  <si>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</si>
  <si>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</si>
  <si>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</si>
  <si>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</si>
  <si>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</si>
  <si>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</si>
  <si>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</si>
  <si>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</si>
  <si>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</si>
  <si>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</si>
  <si>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</si>
  <si>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</si>
  <si>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</si>
  <si>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</si>
  <si>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</si>
  <si>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</si>
  <si>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</si>
  <si>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</si>
  <si>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</si>
  <si>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</si>
  <si>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</si>
  <si>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</si>
  <si>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</si>
  <si>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</si>
  <si>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</si>
  <si>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</si>
  <si>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</si>
  <si>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</si>
  <si>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</si>
  <si>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</si>
  <si>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</si>
  <si>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</si>
  <si>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</si>
  <si>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</si>
  <si>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</si>
  <si>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</si>
  <si>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</si>
  <si>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</si>
  <si>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</si>
  <si>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</si>
  <si>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</si>
  <si>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</si>
  <si>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</si>
  <si>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</si>
  <si>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</si>
  <si>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</si>
  <si>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</si>
  <si>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</si>
  <si>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</si>
  <si>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</si>
  <si>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</si>
  <si>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</si>
  <si>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</si>
  <si>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</si>
  <si>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</si>
  <si>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</si>
  <si>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</si>
  <si>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</si>
  <si>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</si>
  <si>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</si>
  <si>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</si>
  <si>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</si>
  <si>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</si>
  <si>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</si>
  <si>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</si>
  <si>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</si>
  <si>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</si>
  <si>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</si>
  <si>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</si>
  <si>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</si>
  <si>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</si>
  <si>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</si>
  <si>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</si>
  <si>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</si>
  <si>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</si>
  <si>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</si>
  <si>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</si>
  <si>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</si>
  <si>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</si>
  <si>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</si>
  <si>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</si>
  <si>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</si>
  <si>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</si>
  <si>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</si>
  <si>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</si>
  <si>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</si>
  <si>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</si>
  <si>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</si>
  <si>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</si>
  <si>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</si>
  <si>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</si>
  <si>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</si>
  <si>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</si>
  <si>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</si>
  <si>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</si>
  <si>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</si>
  <si>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</si>
  <si>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</si>
  <si>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</si>
  <si>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</si>
  <si>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</si>
  <si>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</si>
  <si>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</si>
  <si>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</si>
  <si>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</si>
  <si>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</si>
  <si>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</si>
  <si>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</si>
  <si>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</si>
  <si>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</si>
  <si>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</si>
  <si>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</si>
  <si>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</si>
  <si>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</si>
  <si>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</si>
  <si>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</si>
  <si>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</si>
  <si>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</si>
  <si>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</si>
  <si>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</si>
  <si>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</si>
  <si>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</si>
  <si>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</si>
  <si>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</si>
  <si>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</si>
  <si>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</si>
  <si>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</si>
  <si>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</si>
  <si>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</si>
  <si>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</si>
  <si>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</si>
  <si>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</si>
  <si>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</si>
  <si>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</si>
  <si>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</si>
  <si>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</si>
  <si>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</si>
  <si>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</si>
  <si>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</si>
  <si>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</si>
  <si>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</si>
  <si>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</si>
  <si>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</si>
  <si>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</si>
  <si>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</si>
  <si>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</si>
  <si>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</si>
  <si>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</si>
  <si>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</si>
  <si>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</si>
  <si>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</si>
  <si>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</si>
  <si>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</si>
  <si>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</si>
  <si>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</si>
  <si>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</si>
  <si>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</si>
  <si>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</si>
  <si>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</si>
  <si>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</si>
  <si>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</si>
  <si>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</si>
  <si>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</si>
  <si>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</si>
  <si>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</si>
  <si>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</si>
  <si>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</si>
  <si>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</si>
  <si>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</si>
  <si>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</si>
  <si>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</si>
  <si>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</si>
  <si>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</si>
  <si>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</si>
  <si>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</si>
  <si>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</si>
  <si>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</si>
  <si>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</si>
  <si>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</si>
  <si>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</si>
  <si>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</si>
  <si>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</si>
  <si>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</si>
  <si>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</si>
  <si>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</si>
  <si>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</si>
  <si>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</si>
  <si>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</si>
  <si>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</si>
  <si>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</si>
  <si>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</si>
  <si>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</si>
  <si>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</si>
  <si>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</si>
  <si>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</si>
  <si>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</si>
  <si>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</si>
  <si>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</si>
  <si>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</si>
  <si>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</si>
  <si>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</si>
  <si>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</si>
  <si>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</si>
  <si>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</si>
  <si>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</si>
  <si>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</si>
  <si>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</si>
  <si>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</si>
  <si>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</si>
  <si>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</si>
  <si>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</si>
  <si>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</si>
  <si>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</si>
  <si>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</si>
  <si>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</si>
  <si>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</si>
  <si>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</si>
  <si>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</si>
  <si>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</si>
  <si>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</si>
  <si>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</si>
  <si>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</si>
  <si>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</si>
  <si>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</si>
  <si>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</si>
  <si>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</si>
  <si>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</si>
  <si>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</si>
  <si>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</si>
  <si>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</si>
  <si>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</si>
  <si>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</si>
  <si>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</si>
  <si>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</si>
  <si>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</si>
  <si>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</si>
  <si>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</si>
  <si>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</si>
  <si>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</si>
  <si>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</si>
  <si>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</si>
  <si>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</si>
  <si>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</si>
  <si>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</si>
  <si>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</si>
  <si>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</si>
  <si>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</si>
  <si>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</si>
  <si>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</si>
  <si>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</si>
  <si>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</si>
  <si>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</si>
  <si>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</si>
  <si>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</si>
  <si>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</si>
  <si>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</si>
  <si>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</si>
  <si>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</si>
  <si>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</si>
  <si>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</si>
  <si>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</si>
  <si>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</si>
  <si>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</si>
  <si>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</si>
  <si>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</si>
  <si>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</si>
  <si>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</si>
  <si>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</si>
  <si>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</si>
  <si>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</si>
  <si>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</si>
  <si>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</si>
  <si>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</si>
  <si>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</si>
  <si>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</si>
  <si>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</si>
  <si>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</si>
  <si>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</si>
  <si>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</si>
  <si>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</si>
  <si>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</si>
  <si>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</si>
  <si>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</si>
  <si>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</si>
  <si>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</si>
  <si>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</si>
  <si>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</si>
  <si>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</si>
  <si>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</si>
  <si>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</si>
  <si>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</si>
  <si>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</si>
  <si>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</si>
  <si>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</si>
  <si>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</si>
  <si>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</si>
  <si>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</si>
  <si>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</si>
  <si>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</si>
  <si>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</si>
  <si>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</si>
  <si>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</si>
  <si>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</si>
  <si>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</si>
  <si>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</si>
  <si>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</si>
  <si>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</si>
  <si>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</si>
  <si>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</si>
  <si>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</si>
  <si>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</si>
  <si>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</si>
  <si>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</si>
  <si>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</si>
  <si>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</si>
  <si>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</si>
  <si>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</si>
  <si>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</si>
  <si>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</si>
  <si>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</si>
  <si>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</si>
  <si>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</si>
  <si>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</si>
  <si>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</si>
  <si>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</si>
  <si>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</si>
  <si>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</si>
  <si>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</si>
  <si>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</si>
  <si>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</si>
  <si>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</si>
  <si>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</si>
  <si>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</si>
  <si>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</si>
  <si>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</si>
  <si>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</si>
  <si>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</si>
  <si>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</si>
  <si>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</si>
  <si>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</si>
  <si>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</si>
  <si>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</si>
  <si>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</si>
  <si>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</si>
  <si>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</si>
  <si>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</si>
  <si>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</si>
  <si>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</si>
  <si>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</si>
  <si>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</si>
  <si>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</si>
  <si>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</si>
  <si>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</si>
  <si>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</si>
  <si>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</si>
  <si>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</si>
  <si>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</si>
  <si>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</si>
  <si>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</si>
  <si>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</si>
  <si>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</si>
  <si>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</si>
  <si>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</si>
  <si>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</si>
  <si>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</si>
  <si>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</si>
  <si>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</si>
  <si>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</si>
  <si>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</si>
  <si>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</si>
  <si>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</si>
  <si>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</si>
  <si>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</si>
  <si>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</si>
  <si>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</si>
  <si>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</si>
  <si>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</si>
  <si>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</si>
  <si>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</si>
  <si>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</si>
  <si>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</si>
  <si>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</si>
  <si>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</si>
  <si>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</si>
  <si>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</si>
  <si>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</si>
  <si>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</si>
  <si>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</si>
  <si>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</si>
  <si>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</si>
  <si>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</si>
  <si>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</si>
  <si>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</si>
  <si>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</si>
  <si>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</si>
  <si>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</si>
  <si>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</si>
  <si>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</si>
  <si>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</si>
  <si>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</si>
  <si>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</si>
  <si>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</si>
  <si>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</si>
  <si>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</si>
  <si>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</si>
  <si>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</si>
  <si>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</si>
  <si>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</si>
  <si>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</si>
  <si>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</si>
  <si>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</si>
  <si>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</si>
  <si>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</si>
  <si>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</si>
  <si>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</si>
  <si>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</si>
  <si>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</si>
  <si>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</si>
  <si>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</si>
  <si>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</si>
  <si>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</si>
  <si>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</si>
  <si>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</si>
  <si>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</si>
  <si>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</si>
  <si>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</si>
  <si>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</si>
  <si>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</si>
  <si>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</si>
  <si>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</si>
  <si>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</si>
  <si>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</si>
  <si>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</si>
  <si>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</si>
  <si>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</si>
  <si>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</si>
  <si>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</si>
  <si>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</si>
  <si>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</si>
  <si>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</si>
  <si>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</si>
  <si>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</si>
  <si>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</si>
  <si>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</si>
  <si>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</si>
  <si>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</si>
  <si>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</si>
  <si>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</si>
  <si>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</si>
  <si>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</si>
  <si>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</si>
  <si>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</si>
  <si>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</si>
  <si>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</si>
  <si>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</si>
  <si>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</si>
  <si>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</si>
  <si>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</si>
  <si>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</si>
  <si>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</si>
  <si>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</si>
  <si>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</si>
  <si>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</si>
  <si>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</si>
  <si>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</si>
  <si>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</si>
  <si>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</si>
  <si>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</si>
  <si>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</si>
  <si>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</si>
  <si>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</si>
  <si>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</si>
  <si>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</si>
  <si>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</si>
  <si>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</si>
  <si>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</si>
  <si>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</si>
  <si>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</si>
  <si>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</si>
  <si>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</si>
  <si>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</si>
  <si>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</si>
  <si>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</si>
  <si>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</si>
  <si>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</si>
  <si>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</si>
  <si>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</si>
  <si>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</si>
  <si>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</si>
  <si>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</si>
  <si>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</si>
  <si>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</si>
  <si>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</si>
  <si>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</si>
  <si>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31120M09D010202 REHABILITACION</t>
  </si>
  <si>
    <t>31120M09D010203 TRABAJO SOCIAL</t>
  </si>
  <si>
    <t>31120M09D010204 INCLUSION A LA VIDA</t>
  </si>
  <si>
    <t>31120M09D010205 ADULTOS MAYORES</t>
  </si>
  <si>
    <t>31120M09D010206 ASISTENCIA ALIMENTARIA</t>
  </si>
  <si>
    <t>31120M09D010207 CENTRO DE ATENCION INFANTIL COMUNITARIO</t>
  </si>
  <si>
    <t>31120M09D010208 PSICOLOGIA</t>
  </si>
  <si>
    <t>31120M09D010209 NIÑOS (A) ADOLE DESARR EST VIDA SALUD</t>
  </si>
  <si>
    <t>31120M09D010210 CRIANZA POSITIVA</t>
  </si>
  <si>
    <t>31120M09D010211 RED MOVIL</t>
  </si>
  <si>
    <t>31120M09D010300 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</si>
</sst>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21" fillId="0" borderId="14" xfId="5" applyNumberFormat="1" applyFont="1" applyFill="1" applyBorder="1" applyAlignment="1" applyProtection="1">
      <alignment vertical="center"/>
      <protection locked="0"/>
    </xf>
    <xf numFmtId="3" fontId="22" fillId="0" borderId="14" xfId="5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Euro" xfId="7"/>
    <cellStyle name="Millares" xfId="1" builtinId="3"/>
    <cellStyle name="Millares 2" xfId="8"/>
    <cellStyle name="Millares 2 2" xfId="9"/>
    <cellStyle name="Millares 2 3" xfId="10"/>
    <cellStyle name="Millares 3" xfId="11"/>
    <cellStyle name="Millares 5" xfId="5"/>
    <cellStyle name="Moneda 2" xfId="12"/>
    <cellStyle name="Normal" xfId="0" builtinId="0"/>
    <cellStyle name="Normal 2" xfId="3"/>
    <cellStyle name="Normal 2 2" xfId="2"/>
    <cellStyle name="Normal 2 3" xfId="13"/>
    <cellStyle name="Normal 3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13" zoomScale="75" zoomScaleNormal="75" workbookViewId="0">
      <selection activeCell="F84" sqref="F8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3</v>
      </c>
      <c r="B4" s="114"/>
      <c r="C4" s="114"/>
      <c r="D4" s="114"/>
      <c r="E4" s="114"/>
      <c r="F4" s="115"/>
    </row>
    <row r="5" spans="1:6" ht="12.95" customHeight="1" x14ac:dyDescent="0.25">
      <c r="A5" s="116" t="s">
        <v>4</v>
      </c>
      <c r="B5" s="117"/>
      <c r="C5" s="117"/>
      <c r="D5" s="117"/>
      <c r="E5" s="117"/>
      <c r="F5" s="118"/>
    </row>
    <row r="6" spans="1:6" ht="41.45" customHeight="1" x14ac:dyDescent="0.25">
      <c r="A6" s="40" t="s">
        <v>5</v>
      </c>
      <c r="B6" s="41" t="s">
        <v>6</v>
      </c>
      <c r="C6" s="1" t="s">
        <v>7</v>
      </c>
      <c r="D6" s="42" t="s">
        <v>8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9</v>
      </c>
      <c r="B7" s="44"/>
      <c r="C7" s="44"/>
      <c r="D7" s="43" t="s">
        <v>10</v>
      </c>
      <c r="E7" s="44"/>
      <c r="F7" s="44"/>
    </row>
    <row r="8" spans="1:6" x14ac:dyDescent="0.25">
      <c r="A8" s="2" t="s">
        <v>11</v>
      </c>
      <c r="B8" s="45"/>
      <c r="C8" s="45"/>
      <c r="D8" s="2" t="s">
        <v>12</v>
      </c>
      <c r="E8" s="45"/>
      <c r="F8" s="45"/>
    </row>
    <row r="9" spans="1:6" x14ac:dyDescent="0.25">
      <c r="A9" s="46" t="s">
        <v>13</v>
      </c>
      <c r="B9" s="47">
        <f>SUM(B10:B16)</f>
        <v>277362.19</v>
      </c>
      <c r="C9" s="47">
        <f>SUM(C10:C16)</f>
        <v>909436.71</v>
      </c>
      <c r="D9" s="46" t="s">
        <v>14</v>
      </c>
      <c r="E9" s="47">
        <f>SUM(E10:E18)</f>
        <v>218264.37</v>
      </c>
      <c r="F9" s="47">
        <f>SUM(F10:F18)</f>
        <v>434948.36999999994</v>
      </c>
    </row>
    <row r="10" spans="1:6" x14ac:dyDescent="0.25">
      <c r="A10" s="48" t="s">
        <v>15</v>
      </c>
      <c r="B10" s="47">
        <v>0</v>
      </c>
      <c r="C10" s="47">
        <v>0</v>
      </c>
      <c r="D10" s="48" t="s">
        <v>16</v>
      </c>
      <c r="E10" s="47">
        <v>6048.04</v>
      </c>
      <c r="F10" s="47">
        <v>6048.04</v>
      </c>
    </row>
    <row r="11" spans="1:6" x14ac:dyDescent="0.25">
      <c r="A11" s="48" t="s">
        <v>17</v>
      </c>
      <c r="B11" s="47">
        <v>277362.19</v>
      </c>
      <c r="C11" s="47">
        <v>909436.71</v>
      </c>
      <c r="D11" s="48" t="s">
        <v>18</v>
      </c>
      <c r="E11" s="47">
        <v>-45221.3</v>
      </c>
      <c r="F11" s="47">
        <v>115841.2</v>
      </c>
    </row>
    <row r="12" spans="1:6" x14ac:dyDescent="0.25">
      <c r="A12" s="48" t="s">
        <v>19</v>
      </c>
      <c r="B12" s="47">
        <v>0</v>
      </c>
      <c r="C12" s="47">
        <v>0</v>
      </c>
      <c r="D12" s="48" t="s">
        <v>20</v>
      </c>
      <c r="E12" s="47">
        <v>0</v>
      </c>
      <c r="F12" s="47">
        <v>0</v>
      </c>
    </row>
    <row r="13" spans="1:6" x14ac:dyDescent="0.25">
      <c r="A13" s="48" t="s">
        <v>21</v>
      </c>
      <c r="B13" s="47">
        <v>0</v>
      </c>
      <c r="C13" s="47">
        <v>0</v>
      </c>
      <c r="D13" s="48" t="s">
        <v>22</v>
      </c>
      <c r="E13" s="47">
        <v>0</v>
      </c>
      <c r="F13" s="47">
        <v>0</v>
      </c>
    </row>
    <row r="14" spans="1:6" x14ac:dyDescent="0.25">
      <c r="A14" s="48" t="s">
        <v>23</v>
      </c>
      <c r="B14" s="47">
        <v>0</v>
      </c>
      <c r="C14" s="47">
        <v>0</v>
      </c>
      <c r="D14" s="48" t="s">
        <v>24</v>
      </c>
      <c r="E14" s="47">
        <v>0</v>
      </c>
      <c r="F14" s="47">
        <v>0</v>
      </c>
    </row>
    <row r="15" spans="1:6" x14ac:dyDescent="0.25">
      <c r="A15" s="48" t="s">
        <v>25</v>
      </c>
      <c r="B15" s="47">
        <v>0</v>
      </c>
      <c r="C15" s="47">
        <v>0</v>
      </c>
      <c r="D15" s="48" t="s">
        <v>26</v>
      </c>
      <c r="E15" s="47">
        <v>0</v>
      </c>
      <c r="F15" s="47">
        <v>0</v>
      </c>
    </row>
    <row r="16" spans="1:6" x14ac:dyDescent="0.25">
      <c r="A16" s="48" t="s">
        <v>27</v>
      </c>
      <c r="B16" s="47">
        <v>0</v>
      </c>
      <c r="C16" s="47">
        <v>0</v>
      </c>
      <c r="D16" s="48" t="s">
        <v>28</v>
      </c>
      <c r="E16" s="47">
        <v>170340.58</v>
      </c>
      <c r="F16" s="47">
        <v>225962.08</v>
      </c>
    </row>
    <row r="17" spans="1:6" x14ac:dyDescent="0.25">
      <c r="A17" s="46" t="s">
        <v>29</v>
      </c>
      <c r="B17" s="47">
        <f>SUM(B18:B24)</f>
        <v>70107.22</v>
      </c>
      <c r="C17" s="47">
        <f>SUM(C18:C24)</f>
        <v>125552.22</v>
      </c>
      <c r="D17" s="48" t="s">
        <v>30</v>
      </c>
      <c r="E17" s="47">
        <v>0</v>
      </c>
      <c r="F17" s="47">
        <v>0</v>
      </c>
    </row>
    <row r="18" spans="1:6" x14ac:dyDescent="0.25">
      <c r="A18" s="48" t="s">
        <v>31</v>
      </c>
      <c r="B18" s="47">
        <v>0</v>
      </c>
      <c r="C18" s="47">
        <v>0</v>
      </c>
      <c r="D18" s="48" t="s">
        <v>32</v>
      </c>
      <c r="E18" s="47">
        <v>87097.05</v>
      </c>
      <c r="F18" s="47">
        <v>87097.05</v>
      </c>
    </row>
    <row r="19" spans="1:6" x14ac:dyDescent="0.25">
      <c r="A19" s="48" t="s">
        <v>33</v>
      </c>
      <c r="B19" s="47">
        <v>120552.22</v>
      </c>
      <c r="C19" s="47">
        <v>120552.22</v>
      </c>
      <c r="D19" s="46" t="s">
        <v>34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35</v>
      </c>
      <c r="B20" s="47">
        <v>-55445</v>
      </c>
      <c r="C20" s="47">
        <v>0</v>
      </c>
      <c r="D20" s="48" t="s">
        <v>36</v>
      </c>
      <c r="E20" s="47">
        <v>0</v>
      </c>
      <c r="F20" s="47">
        <v>0</v>
      </c>
    </row>
    <row r="21" spans="1:6" x14ac:dyDescent="0.25">
      <c r="A21" s="48" t="s">
        <v>37</v>
      </c>
      <c r="B21" s="47">
        <v>0</v>
      </c>
      <c r="C21" s="47">
        <v>0</v>
      </c>
      <c r="D21" s="48" t="s">
        <v>38</v>
      </c>
      <c r="E21" s="47">
        <v>0</v>
      </c>
      <c r="F21" s="47">
        <v>0</v>
      </c>
    </row>
    <row r="22" spans="1:6" x14ac:dyDescent="0.25">
      <c r="A22" s="48" t="s">
        <v>39</v>
      </c>
      <c r="B22" s="47">
        <v>5000</v>
      </c>
      <c r="C22" s="47">
        <v>5000</v>
      </c>
      <c r="D22" s="48" t="s">
        <v>40</v>
      </c>
      <c r="E22" s="47">
        <v>0</v>
      </c>
      <c r="F22" s="47">
        <v>0</v>
      </c>
    </row>
    <row r="23" spans="1:6" x14ac:dyDescent="0.25">
      <c r="A23" s="48" t="s">
        <v>41</v>
      </c>
      <c r="B23" s="47">
        <v>0</v>
      </c>
      <c r="C23" s="47">
        <v>0</v>
      </c>
      <c r="D23" s="46" t="s">
        <v>42</v>
      </c>
      <c r="E23" s="47">
        <f>E24+E25</f>
        <v>0</v>
      </c>
      <c r="F23" s="47">
        <f>F24+F25</f>
        <v>0</v>
      </c>
    </row>
    <row r="24" spans="1:6" x14ac:dyDescent="0.25">
      <c r="A24" s="48" t="s">
        <v>43</v>
      </c>
      <c r="B24" s="47">
        <v>0</v>
      </c>
      <c r="C24" s="47">
        <v>0</v>
      </c>
      <c r="D24" s="48" t="s">
        <v>44</v>
      </c>
      <c r="E24" s="47">
        <v>0</v>
      </c>
      <c r="F24" s="47">
        <v>0</v>
      </c>
    </row>
    <row r="25" spans="1:6" x14ac:dyDescent="0.25">
      <c r="A25" s="46" t="s">
        <v>45</v>
      </c>
      <c r="B25" s="47">
        <v>158756.85999999999</v>
      </c>
      <c r="C25" s="47">
        <v>1607.09</v>
      </c>
      <c r="D25" s="48" t="s">
        <v>46</v>
      </c>
      <c r="E25" s="47">
        <v>0</v>
      </c>
      <c r="F25" s="47">
        <v>0</v>
      </c>
    </row>
    <row r="26" spans="1:6" x14ac:dyDescent="0.25">
      <c r="A26" s="48" t="s">
        <v>47</v>
      </c>
      <c r="B26" s="47">
        <v>158756.85999999999</v>
      </c>
      <c r="C26" s="47">
        <v>1607.09</v>
      </c>
      <c r="D26" s="46" t="s">
        <v>48</v>
      </c>
      <c r="E26" s="47">
        <v>0</v>
      </c>
      <c r="F26" s="47">
        <v>0</v>
      </c>
    </row>
    <row r="27" spans="1:6" x14ac:dyDescent="0.25">
      <c r="A27" s="48" t="s">
        <v>49</v>
      </c>
      <c r="B27" s="47">
        <v>0</v>
      </c>
      <c r="C27" s="47">
        <v>0</v>
      </c>
      <c r="D27" s="46" t="s">
        <v>50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51</v>
      </c>
      <c r="B28" s="47">
        <v>0</v>
      </c>
      <c r="C28" s="47">
        <v>0</v>
      </c>
      <c r="D28" s="48" t="s">
        <v>52</v>
      </c>
      <c r="E28" s="47">
        <v>0</v>
      </c>
      <c r="F28" s="47">
        <v>0</v>
      </c>
    </row>
    <row r="29" spans="1:6" x14ac:dyDescent="0.25">
      <c r="A29" s="48" t="s">
        <v>53</v>
      </c>
      <c r="B29" s="47">
        <v>0</v>
      </c>
      <c r="C29" s="47">
        <v>0</v>
      </c>
      <c r="D29" s="48" t="s">
        <v>54</v>
      </c>
      <c r="E29" s="47">
        <v>0</v>
      </c>
      <c r="F29" s="47">
        <v>0</v>
      </c>
    </row>
    <row r="30" spans="1:6" x14ac:dyDescent="0.25">
      <c r="A30" s="48" t="s">
        <v>55</v>
      </c>
      <c r="B30" s="47">
        <v>0</v>
      </c>
      <c r="C30" s="47">
        <v>0</v>
      </c>
      <c r="D30" s="48" t="s">
        <v>56</v>
      </c>
      <c r="E30" s="47">
        <v>0</v>
      </c>
      <c r="F30" s="47">
        <v>0</v>
      </c>
    </row>
    <row r="31" spans="1:6" x14ac:dyDescent="0.25">
      <c r="A31" s="46" t="s">
        <v>57</v>
      </c>
      <c r="B31" s="47">
        <f>SUM(B32:B36)</f>
        <v>0</v>
      </c>
      <c r="C31" s="47">
        <f>SUM(C32:C36)</f>
        <v>0</v>
      </c>
      <c r="D31" s="46" t="s">
        <v>58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59</v>
      </c>
      <c r="B32" s="47">
        <v>0</v>
      </c>
      <c r="C32" s="47">
        <v>0</v>
      </c>
      <c r="D32" s="48" t="s">
        <v>60</v>
      </c>
      <c r="E32" s="47">
        <v>0</v>
      </c>
      <c r="F32" s="47">
        <v>0</v>
      </c>
    </row>
    <row r="33" spans="1:6" ht="14.45" customHeight="1" x14ac:dyDescent="0.25">
      <c r="A33" s="48" t="s">
        <v>61</v>
      </c>
      <c r="B33" s="47">
        <v>0</v>
      </c>
      <c r="C33" s="47">
        <v>0</v>
      </c>
      <c r="D33" s="48" t="s">
        <v>62</v>
      </c>
      <c r="E33" s="47">
        <v>0</v>
      </c>
      <c r="F33" s="47">
        <v>0</v>
      </c>
    </row>
    <row r="34" spans="1:6" ht="14.45" customHeight="1" x14ac:dyDescent="0.25">
      <c r="A34" s="48" t="s">
        <v>63</v>
      </c>
      <c r="B34" s="47">
        <v>0</v>
      </c>
      <c r="C34" s="47">
        <v>0</v>
      </c>
      <c r="D34" s="48" t="s">
        <v>64</v>
      </c>
      <c r="E34" s="47">
        <v>0</v>
      </c>
      <c r="F34" s="47">
        <v>0</v>
      </c>
    </row>
    <row r="35" spans="1:6" ht="14.45" customHeight="1" x14ac:dyDescent="0.25">
      <c r="A35" s="48" t="s">
        <v>65</v>
      </c>
      <c r="B35" s="47">
        <v>0</v>
      </c>
      <c r="C35" s="47">
        <v>0</v>
      </c>
      <c r="D35" s="48" t="s">
        <v>66</v>
      </c>
      <c r="E35" s="47">
        <v>0</v>
      </c>
      <c r="F35" s="47">
        <v>0</v>
      </c>
    </row>
    <row r="36" spans="1:6" ht="14.45" customHeight="1" x14ac:dyDescent="0.25">
      <c r="A36" s="48" t="s">
        <v>67</v>
      </c>
      <c r="B36" s="47">
        <v>0</v>
      </c>
      <c r="C36" s="47">
        <v>0</v>
      </c>
      <c r="D36" s="48" t="s">
        <v>68</v>
      </c>
      <c r="E36" s="47">
        <v>0</v>
      </c>
      <c r="F36" s="47">
        <v>0</v>
      </c>
    </row>
    <row r="37" spans="1:6" ht="14.45" customHeight="1" x14ac:dyDescent="0.25">
      <c r="A37" s="46" t="s">
        <v>69</v>
      </c>
      <c r="B37" s="47">
        <v>154430.18</v>
      </c>
      <c r="C37" s="47">
        <v>154430.18</v>
      </c>
      <c r="D37" s="48" t="s">
        <v>70</v>
      </c>
      <c r="E37" s="47">
        <v>0</v>
      </c>
      <c r="F37" s="47">
        <v>0</v>
      </c>
    </row>
    <row r="38" spans="1:6" x14ac:dyDescent="0.25">
      <c r="A38" s="46" t="s">
        <v>71</v>
      </c>
      <c r="B38" s="47">
        <f>SUM(B39:B40)</f>
        <v>0</v>
      </c>
      <c r="C38" s="47">
        <f>SUM(C39:C40)</f>
        <v>0</v>
      </c>
      <c r="D38" s="46" t="s">
        <v>72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73</v>
      </c>
      <c r="B39" s="47">
        <v>0</v>
      </c>
      <c r="C39" s="47">
        <v>0</v>
      </c>
      <c r="D39" s="48" t="s">
        <v>74</v>
      </c>
      <c r="E39" s="47">
        <v>0</v>
      </c>
      <c r="F39" s="47">
        <v>0</v>
      </c>
    </row>
    <row r="40" spans="1:6" x14ac:dyDescent="0.25">
      <c r="A40" s="48" t="s">
        <v>75</v>
      </c>
      <c r="B40" s="47">
        <v>0</v>
      </c>
      <c r="C40" s="47">
        <v>0</v>
      </c>
      <c r="D40" s="48" t="s">
        <v>76</v>
      </c>
      <c r="E40" s="47">
        <v>0</v>
      </c>
      <c r="F40" s="47">
        <v>0</v>
      </c>
    </row>
    <row r="41" spans="1:6" x14ac:dyDescent="0.25">
      <c r="A41" s="46" t="s">
        <v>77</v>
      </c>
      <c r="B41" s="47">
        <f>SUM(B42:B45)</f>
        <v>0</v>
      </c>
      <c r="C41" s="47">
        <f>SUM(C42:C45)</f>
        <v>0</v>
      </c>
      <c r="D41" s="48" t="s">
        <v>78</v>
      </c>
      <c r="E41" s="47">
        <v>0</v>
      </c>
      <c r="F41" s="47">
        <v>0</v>
      </c>
    </row>
    <row r="42" spans="1:6" x14ac:dyDescent="0.25">
      <c r="A42" s="48" t="s">
        <v>79</v>
      </c>
      <c r="B42" s="47">
        <v>0</v>
      </c>
      <c r="C42" s="47">
        <v>0</v>
      </c>
      <c r="D42" s="46" t="s">
        <v>80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81</v>
      </c>
      <c r="B43" s="47">
        <v>0</v>
      </c>
      <c r="C43" s="47">
        <v>0</v>
      </c>
      <c r="D43" s="48" t="s">
        <v>82</v>
      </c>
      <c r="E43" s="47">
        <v>0</v>
      </c>
      <c r="F43" s="47">
        <v>0</v>
      </c>
    </row>
    <row r="44" spans="1:6" x14ac:dyDescent="0.25">
      <c r="A44" s="48" t="s">
        <v>83</v>
      </c>
      <c r="B44" s="47">
        <v>0</v>
      </c>
      <c r="C44" s="47">
        <v>0</v>
      </c>
      <c r="D44" s="48" t="s">
        <v>84</v>
      </c>
      <c r="E44" s="47">
        <v>0</v>
      </c>
      <c r="F44" s="47">
        <v>0</v>
      </c>
    </row>
    <row r="45" spans="1:6" x14ac:dyDescent="0.25">
      <c r="A45" s="48" t="s">
        <v>85</v>
      </c>
      <c r="B45" s="47">
        <v>0</v>
      </c>
      <c r="C45" s="47">
        <v>0</v>
      </c>
      <c r="D45" s="48" t="s">
        <v>86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87</v>
      </c>
      <c r="B47" s="4">
        <f>B9+B17+B25+B31+B37+B38+B41</f>
        <v>660656.44999999995</v>
      </c>
      <c r="C47" s="4">
        <f>C9+C17+C25+C31+C37+C38+C41</f>
        <v>1191026.2</v>
      </c>
      <c r="D47" s="2" t="s">
        <v>88</v>
      </c>
      <c r="E47" s="4">
        <f>E9+E19+E23+E26+E27+E31+E38+E42</f>
        <v>218264.37</v>
      </c>
      <c r="F47" s="4">
        <f>F9+F19+F23+F26+F27+F31+F38+F42</f>
        <v>434948.36999999994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89</v>
      </c>
      <c r="B49" s="49"/>
      <c r="C49" s="49"/>
      <c r="D49" s="2" t="s">
        <v>90</v>
      </c>
      <c r="E49" s="49"/>
      <c r="F49" s="49"/>
    </row>
    <row r="50" spans="1:6" x14ac:dyDescent="0.25">
      <c r="A50" s="46" t="s">
        <v>91</v>
      </c>
      <c r="B50" s="47">
        <v>0</v>
      </c>
      <c r="C50" s="47">
        <v>0</v>
      </c>
      <c r="D50" s="46" t="s">
        <v>92</v>
      </c>
      <c r="E50" s="47">
        <v>0</v>
      </c>
      <c r="F50" s="47">
        <v>0</v>
      </c>
    </row>
    <row r="51" spans="1:6" x14ac:dyDescent="0.25">
      <c r="A51" s="46" t="s">
        <v>93</v>
      </c>
      <c r="B51" s="47">
        <v>0</v>
      </c>
      <c r="C51" s="47">
        <v>0</v>
      </c>
      <c r="D51" s="46" t="s">
        <v>94</v>
      </c>
      <c r="E51" s="47">
        <v>0</v>
      </c>
      <c r="F51" s="47">
        <v>0</v>
      </c>
    </row>
    <row r="52" spans="1:6" x14ac:dyDescent="0.25">
      <c r="A52" s="46" t="s">
        <v>95</v>
      </c>
      <c r="B52" s="47">
        <v>3483460.55</v>
      </c>
      <c r="C52" s="47">
        <v>3483460.55</v>
      </c>
      <c r="D52" s="46" t="s">
        <v>96</v>
      </c>
      <c r="E52" s="47">
        <v>0</v>
      </c>
      <c r="F52" s="47">
        <v>0</v>
      </c>
    </row>
    <row r="53" spans="1:6" x14ac:dyDescent="0.25">
      <c r="A53" s="46" t="s">
        <v>97</v>
      </c>
      <c r="B53" s="47">
        <v>5123449.3</v>
      </c>
      <c r="C53" s="47">
        <v>5019869.07</v>
      </c>
      <c r="D53" s="46" t="s">
        <v>98</v>
      </c>
      <c r="E53" s="47">
        <v>0</v>
      </c>
      <c r="F53" s="47">
        <v>0</v>
      </c>
    </row>
    <row r="54" spans="1:6" x14ac:dyDescent="0.25">
      <c r="A54" s="46" t="s">
        <v>99</v>
      </c>
      <c r="B54" s="47">
        <v>0</v>
      </c>
      <c r="C54" s="47">
        <v>0</v>
      </c>
      <c r="D54" s="46" t="s">
        <v>100</v>
      </c>
      <c r="E54" s="47">
        <v>0</v>
      </c>
      <c r="F54" s="47">
        <v>0</v>
      </c>
    </row>
    <row r="55" spans="1:6" x14ac:dyDescent="0.25">
      <c r="A55" s="46" t="s">
        <v>101</v>
      </c>
      <c r="B55" s="47">
        <v>-3049483.21</v>
      </c>
      <c r="C55" s="47">
        <v>-3049483.21</v>
      </c>
      <c r="D55" s="50" t="s">
        <v>102</v>
      </c>
      <c r="E55" s="47">
        <v>0</v>
      </c>
      <c r="F55" s="47">
        <v>0</v>
      </c>
    </row>
    <row r="56" spans="1:6" x14ac:dyDescent="0.25">
      <c r="A56" s="46" t="s">
        <v>103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104</v>
      </c>
      <c r="B57" s="47">
        <v>0</v>
      </c>
      <c r="C57" s="47">
        <v>0</v>
      </c>
      <c r="D57" s="2" t="s">
        <v>105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106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107</v>
      </c>
      <c r="E59" s="4">
        <f>E47+E57</f>
        <v>218264.37</v>
      </c>
      <c r="F59" s="4">
        <f>F47+F57</f>
        <v>434948.36999999994</v>
      </c>
    </row>
    <row r="60" spans="1:6" x14ac:dyDescent="0.25">
      <c r="A60" s="3" t="s">
        <v>108</v>
      </c>
      <c r="B60" s="4">
        <f>SUM(B50:B58)</f>
        <v>5557426.6399999997</v>
      </c>
      <c r="C60" s="4">
        <f>SUM(C50:C58)</f>
        <v>5453846.4100000011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109</v>
      </c>
      <c r="E61" s="49"/>
      <c r="F61" s="49"/>
    </row>
    <row r="62" spans="1:6" x14ac:dyDescent="0.25">
      <c r="A62" s="3" t="s">
        <v>110</v>
      </c>
      <c r="B62" s="4">
        <f>SUM(B47+B60)</f>
        <v>6218083.0899999999</v>
      </c>
      <c r="C62" s="4">
        <f>SUM(C47+C60)</f>
        <v>6644872.6100000013</v>
      </c>
      <c r="D62" s="45"/>
      <c r="E62" s="49"/>
      <c r="F62" s="49"/>
    </row>
    <row r="63" spans="1:6" x14ac:dyDescent="0.25">
      <c r="A63" s="45"/>
      <c r="B63" s="45"/>
      <c r="C63" s="45"/>
      <c r="D63" s="52" t="s">
        <v>111</v>
      </c>
      <c r="E63" s="47">
        <f>SUM(E64:E66)</f>
        <v>2533056.44</v>
      </c>
      <c r="F63" s="47">
        <f>SUM(F64:F66)</f>
        <v>2533056.44</v>
      </c>
    </row>
    <row r="64" spans="1:6" x14ac:dyDescent="0.25">
      <c r="A64" s="45"/>
      <c r="B64" s="45"/>
      <c r="C64" s="45"/>
      <c r="D64" s="46" t="s">
        <v>112</v>
      </c>
      <c r="E64" s="47">
        <v>2533056.44</v>
      </c>
      <c r="F64" s="47">
        <v>2533056.44</v>
      </c>
    </row>
    <row r="65" spans="1:6" x14ac:dyDescent="0.25">
      <c r="A65" s="45"/>
      <c r="B65" s="45"/>
      <c r="C65" s="45"/>
      <c r="D65" s="50" t="s">
        <v>113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114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115</v>
      </c>
      <c r="E68" s="47">
        <f>SUM(E69:E73)</f>
        <v>3466762.28</v>
      </c>
      <c r="F68" s="47">
        <f>SUM(F69:F73)</f>
        <v>3687358.58</v>
      </c>
    </row>
    <row r="69" spans="1:6" x14ac:dyDescent="0.25">
      <c r="A69" s="53"/>
      <c r="B69" s="45"/>
      <c r="C69" s="45"/>
      <c r="D69" s="46" t="s">
        <v>116</v>
      </c>
      <c r="E69" s="47">
        <v>-210105.52</v>
      </c>
      <c r="F69" s="47">
        <v>5245.39</v>
      </c>
    </row>
    <row r="70" spans="1:6" x14ac:dyDescent="0.25">
      <c r="A70" s="53"/>
      <c r="B70" s="45"/>
      <c r="C70" s="45"/>
      <c r="D70" s="46" t="s">
        <v>117</v>
      </c>
      <c r="E70" s="47">
        <v>3676867.8</v>
      </c>
      <c r="F70" s="47">
        <v>3682113.19</v>
      </c>
    </row>
    <row r="71" spans="1:6" x14ac:dyDescent="0.25">
      <c r="A71" s="53"/>
      <c r="B71" s="45"/>
      <c r="C71" s="45"/>
      <c r="D71" s="46" t="s">
        <v>118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119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120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121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122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123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124</v>
      </c>
      <c r="E79" s="4">
        <f>E63+E68+E75</f>
        <v>5999818.7199999997</v>
      </c>
      <c r="F79" s="4">
        <f>F63+F68+F75</f>
        <v>6220415.0199999996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125</v>
      </c>
      <c r="E81" s="4">
        <f>E59+E79</f>
        <v>6218083.0899999999</v>
      </c>
      <c r="F81" s="4">
        <f>F59+F79</f>
        <v>6655363.3899999997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1:C21 C20 B23:C24 B27:C30 B38:C46 B54:C54 B56:C62 E12:F15 E17:F17 E19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4" zoomScale="75" zoomScaleNormal="75" workbookViewId="0">
      <selection activeCell="C48" sqref="C4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126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127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4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128</v>
      </c>
      <c r="B6" s="6" t="s">
        <v>129</v>
      </c>
      <c r="C6" s="5" t="s">
        <v>130</v>
      </c>
      <c r="D6" s="5" t="s">
        <v>131</v>
      </c>
      <c r="E6" s="5" t="s">
        <v>132</v>
      </c>
      <c r="F6" s="5" t="s">
        <v>133</v>
      </c>
      <c r="G6" s="5" t="s">
        <v>134</v>
      </c>
      <c r="H6" s="7" t="s">
        <v>135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136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137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138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139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140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141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142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143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144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145</v>
      </c>
      <c r="B18" s="4">
        <v>434948.37</v>
      </c>
      <c r="C18" s="108"/>
      <c r="D18" s="108"/>
      <c r="E18" s="108"/>
      <c r="F18" s="4">
        <v>218264.37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146</v>
      </c>
      <c r="B20" s="4">
        <f t="shared" ref="B20:H20" si="3">B8+B18</f>
        <v>434948.37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218264.37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147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151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155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156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157</v>
      </c>
      <c r="B39" s="5" t="s">
        <v>158</v>
      </c>
      <c r="C39" s="5" t="s">
        <v>159</v>
      </c>
      <c r="D39" s="5" t="s">
        <v>160</v>
      </c>
      <c r="E39" s="5" t="s">
        <v>161</v>
      </c>
      <c r="F39" s="7" t="s">
        <v>162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163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164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165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166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155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168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170</v>
      </c>
      <c r="B6" s="7" t="s">
        <v>171</v>
      </c>
      <c r="C6" s="7" t="s">
        <v>172</v>
      </c>
      <c r="D6" s="7" t="s">
        <v>173</v>
      </c>
      <c r="E6" s="7" t="s">
        <v>174</v>
      </c>
      <c r="F6" s="7" t="s">
        <v>175</v>
      </c>
      <c r="G6" s="7" t="s">
        <v>176</v>
      </c>
      <c r="H6" s="7" t="s">
        <v>177</v>
      </c>
      <c r="I6" s="1" t="s">
        <v>178</v>
      </c>
      <c r="J6" s="1" t="s">
        <v>179</v>
      </c>
      <c r="K6" s="1" t="s">
        <v>180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181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182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183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184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185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186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187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188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189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190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191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A28" sqref="A2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192</v>
      </c>
      <c r="B1" s="163"/>
      <c r="C1" s="163"/>
      <c r="D1" s="164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193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4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8</v>
      </c>
      <c r="B7" s="7" t="s">
        <v>194</v>
      </c>
      <c r="C7" s="7" t="s">
        <v>195</v>
      </c>
      <c r="D7" s="7" t="s">
        <v>196</v>
      </c>
    </row>
    <row r="8" spans="1:4" x14ac:dyDescent="0.25">
      <c r="A8" s="3" t="s">
        <v>197</v>
      </c>
      <c r="B8" s="14">
        <f>SUM(B9:B11)</f>
        <v>13094957.23</v>
      </c>
      <c r="C8" s="14">
        <f>SUM(C9:C11)</f>
        <v>6686019.9299999997</v>
      </c>
      <c r="D8" s="14">
        <f>SUM(D9:D11)</f>
        <v>6686019.9299999997</v>
      </c>
    </row>
    <row r="9" spans="1:4" x14ac:dyDescent="0.25">
      <c r="A9" s="58" t="s">
        <v>198</v>
      </c>
      <c r="B9" s="94">
        <v>13094957.23</v>
      </c>
      <c r="C9" s="94">
        <v>6686019.9299999997</v>
      </c>
      <c r="D9" s="94">
        <v>6686019.9299999997</v>
      </c>
    </row>
    <row r="10" spans="1:4" x14ac:dyDescent="0.25">
      <c r="A10" s="58" t="s">
        <v>199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200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201</v>
      </c>
      <c r="B13" s="14">
        <f>B14+B15</f>
        <v>13094957.23</v>
      </c>
      <c r="C13" s="14">
        <f>C14+C15</f>
        <v>6321746.3799999999</v>
      </c>
      <c r="D13" s="14">
        <f>D14+D15</f>
        <v>6300128.6200000001</v>
      </c>
    </row>
    <row r="14" spans="1:4" x14ac:dyDescent="0.25">
      <c r="A14" s="58" t="s">
        <v>202</v>
      </c>
      <c r="B14" s="94">
        <v>13094957.23</v>
      </c>
      <c r="C14" s="94">
        <v>6321746.3799999999</v>
      </c>
      <c r="D14" s="94">
        <v>6300128.6200000001</v>
      </c>
    </row>
    <row r="15" spans="1:4" x14ac:dyDescent="0.25">
      <c r="A15" s="58" t="s">
        <v>203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204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205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206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207</v>
      </c>
      <c r="B21" s="14">
        <f>B8-B13+B17</f>
        <v>0</v>
      </c>
      <c r="C21" s="14">
        <f>C8-C13+C17</f>
        <v>364273.54999999981</v>
      </c>
      <c r="D21" s="14">
        <f>D8-D13+D17</f>
        <v>385891.30999999959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208</v>
      </c>
      <c r="B23" s="14">
        <f>B21-B11</f>
        <v>0</v>
      </c>
      <c r="C23" s="14">
        <f>C21-C11</f>
        <v>364273.54999999981</v>
      </c>
      <c r="D23" s="14">
        <f>D21-D11</f>
        <v>385891.30999999959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209</v>
      </c>
      <c r="B25" s="14">
        <f>B23-B17</f>
        <v>0</v>
      </c>
      <c r="C25" s="14">
        <f>C23-C17</f>
        <v>364273.54999999981</v>
      </c>
      <c r="D25" s="14">
        <f>D23-D17</f>
        <v>385891.30999999959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210</v>
      </c>
      <c r="B28" s="7" t="s">
        <v>211</v>
      </c>
      <c r="C28" s="7" t="s">
        <v>195</v>
      </c>
      <c r="D28" s="7" t="s">
        <v>212</v>
      </c>
    </row>
    <row r="29" spans="1:4" x14ac:dyDescent="0.25">
      <c r="A29" s="3" t="s">
        <v>213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214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215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216</v>
      </c>
      <c r="B33" s="4">
        <f>B25+B29</f>
        <v>0</v>
      </c>
      <c r="C33" s="4">
        <f>C25+C29</f>
        <v>364273.54999999981</v>
      </c>
      <c r="D33" s="4">
        <f>D25+D29</f>
        <v>385891.30999999959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210</v>
      </c>
      <c r="B36" s="7" t="s">
        <v>217</v>
      </c>
      <c r="C36" s="7" t="s">
        <v>195</v>
      </c>
      <c r="D36" s="7" t="s">
        <v>196</v>
      </c>
    </row>
    <row r="37" spans="1:4" ht="14.45" customHeight="1" x14ac:dyDescent="0.25">
      <c r="A37" s="3" t="s">
        <v>218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219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220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221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222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223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224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210</v>
      </c>
      <c r="B47" s="7" t="s">
        <v>217</v>
      </c>
      <c r="C47" s="7" t="s">
        <v>195</v>
      </c>
      <c r="D47" s="7" t="s">
        <v>196</v>
      </c>
    </row>
    <row r="48" spans="1:4" x14ac:dyDescent="0.25">
      <c r="A48" s="95" t="s">
        <v>225</v>
      </c>
      <c r="B48" s="96">
        <f>B9</f>
        <v>13094957.23</v>
      </c>
      <c r="C48" s="96">
        <f>C9</f>
        <v>6686019.9299999997</v>
      </c>
      <c r="D48" s="96">
        <f>D9</f>
        <v>6686019.9299999997</v>
      </c>
    </row>
    <row r="49" spans="1:4" x14ac:dyDescent="0.25">
      <c r="A49" s="21" t="s">
        <v>226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219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222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202</v>
      </c>
      <c r="B53" s="47">
        <f>B14</f>
        <v>13094957.23</v>
      </c>
      <c r="C53" s="47">
        <f>C14</f>
        <v>6321746.3799999999</v>
      </c>
      <c r="D53" s="47">
        <f>D14</f>
        <v>6300128.6200000001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205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227</v>
      </c>
      <c r="B57" s="4">
        <f>B48+B49-B53+B55</f>
        <v>0</v>
      </c>
      <c r="C57" s="4">
        <f>C48+C49-C53+C55</f>
        <v>364273.54999999981</v>
      </c>
      <c r="D57" s="4">
        <f>D48+D49-D53+D55</f>
        <v>385891.30999999959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228</v>
      </c>
      <c r="B59" s="4">
        <f>B57-B49</f>
        <v>0</v>
      </c>
      <c r="C59" s="4">
        <f>C57-C49</f>
        <v>364273.54999999981</v>
      </c>
      <c r="D59" s="4">
        <f>D57-D49</f>
        <v>385891.30999999959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210</v>
      </c>
      <c r="B62" s="7" t="s">
        <v>217</v>
      </c>
      <c r="C62" s="7" t="s">
        <v>195</v>
      </c>
      <c r="D62" s="7" t="s">
        <v>196</v>
      </c>
    </row>
    <row r="63" spans="1:4" x14ac:dyDescent="0.25">
      <c r="A63" s="95" t="s">
        <v>199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229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220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223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230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206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231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232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52" zoomScale="75" zoomScaleNormal="75" workbookViewId="0">
      <selection activeCell="E85" sqref="E8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233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234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4</v>
      </c>
      <c r="B5" s="117"/>
      <c r="C5" s="117"/>
      <c r="D5" s="117"/>
      <c r="E5" s="117"/>
      <c r="F5" s="117"/>
      <c r="G5" s="118"/>
    </row>
    <row r="6" spans="1:7" x14ac:dyDescent="0.25">
      <c r="A6" s="166" t="s">
        <v>235</v>
      </c>
      <c r="B6" s="168" t="s">
        <v>236</v>
      </c>
      <c r="C6" s="168"/>
      <c r="D6" s="168"/>
      <c r="E6" s="168"/>
      <c r="F6" s="168"/>
      <c r="G6" s="168" t="s">
        <v>237</v>
      </c>
    </row>
    <row r="7" spans="1:7" ht="30" x14ac:dyDescent="0.25">
      <c r="A7" s="167"/>
      <c r="B7" s="25" t="s">
        <v>238</v>
      </c>
      <c r="C7" s="7" t="s">
        <v>239</v>
      </c>
      <c r="D7" s="25" t="s">
        <v>240</v>
      </c>
      <c r="E7" s="25" t="s">
        <v>195</v>
      </c>
      <c r="F7" s="25" t="s">
        <v>241</v>
      </c>
      <c r="G7" s="168"/>
    </row>
    <row r="8" spans="1:7" x14ac:dyDescent="0.25">
      <c r="A8" s="26" t="s">
        <v>242</v>
      </c>
      <c r="B8" s="91"/>
      <c r="C8" s="91"/>
      <c r="D8" s="91"/>
      <c r="E8" s="91"/>
      <c r="F8" s="91"/>
      <c r="G8" s="91"/>
    </row>
    <row r="9" spans="1:7" x14ac:dyDescent="0.25">
      <c r="A9" s="58" t="s">
        <v>243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249</v>
      </c>
      <c r="B15" s="47">
        <v>1004957.23</v>
      </c>
      <c r="C15" s="47">
        <v>0</v>
      </c>
      <c r="D15" s="47">
        <v>1004957.23</v>
      </c>
      <c r="E15" s="47">
        <v>686017.41</v>
      </c>
      <c r="F15" s="47">
        <v>686017.41</v>
      </c>
      <c r="G15" s="47">
        <f t="shared" si="0"/>
        <v>-318939.81999999995</v>
      </c>
    </row>
    <row r="16" spans="1:7" x14ac:dyDescent="0.25">
      <c r="A16" s="92" t="s">
        <v>250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253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260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262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268</v>
      </c>
      <c r="B34" s="47">
        <v>12090000</v>
      </c>
      <c r="C34" s="47">
        <v>500000</v>
      </c>
      <c r="D34" s="47">
        <v>12590000</v>
      </c>
      <c r="E34" s="47">
        <v>6000003</v>
      </c>
      <c r="F34" s="47">
        <v>6000003</v>
      </c>
      <c r="G34" s="47">
        <f t="shared" si="4"/>
        <v>-6089997</v>
      </c>
    </row>
    <row r="35" spans="1:7" ht="14.45" customHeight="1" x14ac:dyDescent="0.25">
      <c r="A35" s="58" t="s">
        <v>269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270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271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274</v>
      </c>
      <c r="B41" s="4">
        <f t="shared" ref="B41:G41" si="7">SUM(B9,B10,B11,B12,B13,B14,B15,B16,B28,B34,B35,B37)</f>
        <v>13094957.23</v>
      </c>
      <c r="C41" s="4">
        <f t="shared" si="7"/>
        <v>500000</v>
      </c>
      <c r="D41" s="4">
        <f t="shared" si="7"/>
        <v>13594957.23</v>
      </c>
      <c r="E41" s="4">
        <f t="shared" si="7"/>
        <v>6686020.4100000001</v>
      </c>
      <c r="F41" s="4">
        <f t="shared" si="7"/>
        <v>6686020.4100000001</v>
      </c>
      <c r="G41" s="4">
        <f t="shared" si="7"/>
        <v>-6408936.8200000003</v>
      </c>
    </row>
    <row r="42" spans="1:7" x14ac:dyDescent="0.25">
      <c r="A42" s="3" t="s">
        <v>275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276</v>
      </c>
      <c r="B44" s="49"/>
      <c r="C44" s="49"/>
      <c r="D44" s="49"/>
      <c r="E44" s="49"/>
      <c r="F44" s="49"/>
      <c r="G44" s="49"/>
    </row>
    <row r="45" spans="1:7" x14ac:dyDescent="0.25">
      <c r="A45" s="58" t="s">
        <v>277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280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286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290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291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293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296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297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299</v>
      </c>
      <c r="B70" s="4">
        <f t="shared" ref="B70:G70" si="16">B41+B65+B67</f>
        <v>13094957.23</v>
      </c>
      <c r="C70" s="4">
        <f t="shared" si="16"/>
        <v>500000</v>
      </c>
      <c r="D70" s="4">
        <f t="shared" si="16"/>
        <v>13594957.23</v>
      </c>
      <c r="E70" s="4">
        <f t="shared" si="16"/>
        <v>6686020.4100000001</v>
      </c>
      <c r="F70" s="4">
        <f t="shared" si="16"/>
        <v>6686020.4100000001</v>
      </c>
      <c r="G70" s="4">
        <f t="shared" si="16"/>
        <v>-6408936.8200000003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300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301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302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303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90" zoomScaleNormal="90" workbookViewId="0">
      <selection activeCell="B29" sqref="B2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304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305</v>
      </c>
      <c r="B3" s="126"/>
      <c r="C3" s="126"/>
      <c r="D3" s="126"/>
      <c r="E3" s="126"/>
      <c r="F3" s="126"/>
      <c r="G3" s="126"/>
    </row>
    <row r="4" spans="1:7" x14ac:dyDescent="0.25">
      <c r="A4" s="126" t="s">
        <v>306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4</v>
      </c>
      <c r="B6" s="127"/>
      <c r="C6" s="127"/>
      <c r="D6" s="127"/>
      <c r="E6" s="127"/>
      <c r="F6" s="127"/>
      <c r="G6" s="127"/>
    </row>
    <row r="7" spans="1:7" x14ac:dyDescent="0.25">
      <c r="A7" s="169" t="s">
        <v>8</v>
      </c>
      <c r="B7" s="169" t="s">
        <v>307</v>
      </c>
      <c r="C7" s="169"/>
      <c r="D7" s="169"/>
      <c r="E7" s="169"/>
      <c r="F7" s="169"/>
      <c r="G7" s="170" t="s">
        <v>308</v>
      </c>
    </row>
    <row r="8" spans="1:7" ht="30" x14ac:dyDescent="0.25">
      <c r="A8" s="169"/>
      <c r="B8" s="7" t="s">
        <v>309</v>
      </c>
      <c r="C8" s="7" t="s">
        <v>310</v>
      </c>
      <c r="D8" s="7" t="s">
        <v>311</v>
      </c>
      <c r="E8" s="7" t="s">
        <v>195</v>
      </c>
      <c r="F8" s="7" t="s">
        <v>312</v>
      </c>
      <c r="G8" s="169"/>
    </row>
    <row r="9" spans="1:7" x14ac:dyDescent="0.25">
      <c r="A9" s="27" t="s">
        <v>313</v>
      </c>
      <c r="B9" s="83">
        <f t="shared" ref="B9:G9" si="0">SUM(B10,B18,B28,B38,B48,B58,B62,B71,B75)</f>
        <v>13094957.229999999</v>
      </c>
      <c r="C9" s="83">
        <f t="shared" si="0"/>
        <v>1321459</v>
      </c>
      <c r="D9" s="83">
        <f t="shared" si="0"/>
        <v>12808740.189999999</v>
      </c>
      <c r="E9" s="83">
        <f t="shared" si="0"/>
        <v>6999706</v>
      </c>
      <c r="F9" s="83">
        <f t="shared" si="0"/>
        <v>6999706</v>
      </c>
      <c r="G9" s="83">
        <f t="shared" si="0"/>
        <v>5809034.1900000004</v>
      </c>
    </row>
    <row r="10" spans="1:7" x14ac:dyDescent="0.25">
      <c r="A10" s="84" t="s">
        <v>314</v>
      </c>
      <c r="B10" s="83">
        <f t="shared" ref="B10:G10" si="1">SUM(B11:B17)</f>
        <v>9803180.8499999996</v>
      </c>
      <c r="C10" s="83">
        <f t="shared" si="1"/>
        <v>341090</v>
      </c>
      <c r="D10" s="83">
        <f t="shared" si="1"/>
        <v>9803181</v>
      </c>
      <c r="E10" s="83">
        <f t="shared" si="1"/>
        <v>4544725</v>
      </c>
      <c r="F10" s="83">
        <f t="shared" si="1"/>
        <v>4544725</v>
      </c>
      <c r="G10" s="83">
        <f t="shared" si="1"/>
        <v>5258456</v>
      </c>
    </row>
    <row r="11" spans="1:7" x14ac:dyDescent="0.25">
      <c r="A11" s="85" t="s">
        <v>315</v>
      </c>
      <c r="B11" s="75">
        <v>5030016.59</v>
      </c>
      <c r="C11" s="75">
        <v>55668</v>
      </c>
      <c r="D11" s="75">
        <v>5030017</v>
      </c>
      <c r="E11" s="75">
        <v>2419901</v>
      </c>
      <c r="F11" s="75">
        <v>2419901</v>
      </c>
      <c r="G11" s="75">
        <f>D11-E11</f>
        <v>2610116</v>
      </c>
    </row>
    <row r="12" spans="1:7" x14ac:dyDescent="0.25">
      <c r="A12" s="85" t="s">
        <v>316</v>
      </c>
      <c r="B12" s="75">
        <v>0</v>
      </c>
      <c r="C12" s="75">
        <v>26500</v>
      </c>
      <c r="D12" s="75">
        <v>0</v>
      </c>
      <c r="E12" s="75">
        <v>10000</v>
      </c>
      <c r="F12" s="75">
        <v>10000</v>
      </c>
      <c r="G12" s="75">
        <f t="shared" ref="G12:G17" si="2">D12-E12</f>
        <v>-10000</v>
      </c>
    </row>
    <row r="13" spans="1:7" x14ac:dyDescent="0.25">
      <c r="A13" s="85" t="s">
        <v>317</v>
      </c>
      <c r="B13" s="75">
        <v>1190778.8899999999</v>
      </c>
      <c r="C13" s="75">
        <v>189930</v>
      </c>
      <c r="D13" s="75">
        <v>1190779</v>
      </c>
      <c r="E13" s="75">
        <v>317340</v>
      </c>
      <c r="F13" s="75">
        <v>317340</v>
      </c>
      <c r="G13" s="75">
        <f t="shared" si="2"/>
        <v>873439</v>
      </c>
    </row>
    <row r="14" spans="1:7" x14ac:dyDescent="0.25">
      <c r="A14" s="85" t="s">
        <v>318</v>
      </c>
      <c r="B14" s="75">
        <v>72860</v>
      </c>
      <c r="C14" s="75">
        <v>-72860</v>
      </c>
      <c r="D14" s="75">
        <v>72860</v>
      </c>
      <c r="E14" s="75">
        <v>0</v>
      </c>
      <c r="F14" s="75">
        <v>0</v>
      </c>
      <c r="G14" s="75">
        <f t="shared" si="2"/>
        <v>72860</v>
      </c>
    </row>
    <row r="15" spans="1:7" x14ac:dyDescent="0.25">
      <c r="A15" s="85" t="s">
        <v>319</v>
      </c>
      <c r="B15" s="75">
        <v>3509525.37</v>
      </c>
      <c r="C15" s="75">
        <v>141852</v>
      </c>
      <c r="D15" s="75">
        <v>3509525</v>
      </c>
      <c r="E15" s="75">
        <v>1797484</v>
      </c>
      <c r="F15" s="75">
        <v>1797484</v>
      </c>
      <c r="G15" s="75">
        <f t="shared" si="2"/>
        <v>1712041</v>
      </c>
    </row>
    <row r="16" spans="1:7" x14ac:dyDescent="0.25">
      <c r="A16" s="85" t="s">
        <v>320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321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322</v>
      </c>
      <c r="B18" s="83">
        <f t="shared" ref="B18:G18" si="3">SUM(B19:B27)</f>
        <v>1111714.96</v>
      </c>
      <c r="C18" s="83">
        <f t="shared" si="3"/>
        <v>1114423</v>
      </c>
      <c r="D18" s="83">
        <f t="shared" si="3"/>
        <v>1111714</v>
      </c>
      <c r="E18" s="83">
        <f t="shared" si="3"/>
        <v>1297565</v>
      </c>
      <c r="F18" s="83">
        <f t="shared" si="3"/>
        <v>1297565</v>
      </c>
      <c r="G18" s="83">
        <f t="shared" si="3"/>
        <v>-185851</v>
      </c>
    </row>
    <row r="19" spans="1:7" x14ac:dyDescent="0.25">
      <c r="A19" s="85" t="s">
        <v>323</v>
      </c>
      <c r="B19" s="75">
        <v>227131.11</v>
      </c>
      <c r="C19" s="75">
        <v>388830</v>
      </c>
      <c r="D19" s="75">
        <v>227131</v>
      </c>
      <c r="E19" s="75">
        <v>364034</v>
      </c>
      <c r="F19" s="75">
        <v>364034</v>
      </c>
      <c r="G19" s="75">
        <f>D19-E19</f>
        <v>-136903</v>
      </c>
    </row>
    <row r="20" spans="1:7" x14ac:dyDescent="0.25">
      <c r="A20" s="85" t="s">
        <v>324</v>
      </c>
      <c r="B20" s="75">
        <v>6941</v>
      </c>
      <c r="C20" s="75">
        <v>9039</v>
      </c>
      <c r="D20" s="75">
        <v>6941</v>
      </c>
      <c r="E20" s="75">
        <v>5980</v>
      </c>
      <c r="F20" s="75">
        <v>5980</v>
      </c>
      <c r="G20" s="75">
        <f t="shared" ref="G20:G27" si="4">D20-E20</f>
        <v>961</v>
      </c>
    </row>
    <row r="21" spans="1:7" x14ac:dyDescent="0.25">
      <c r="A21" s="85" t="s">
        <v>325</v>
      </c>
      <c r="B21" s="75">
        <v>420500</v>
      </c>
      <c r="C21" s="75">
        <v>344272</v>
      </c>
      <c r="D21" s="75">
        <v>420500</v>
      </c>
      <c r="E21" s="75">
        <v>486685</v>
      </c>
      <c r="F21" s="75">
        <v>486685</v>
      </c>
      <c r="G21" s="75">
        <f t="shared" si="4"/>
        <v>-66185</v>
      </c>
    </row>
    <row r="22" spans="1:7" x14ac:dyDescent="0.25">
      <c r="A22" s="85" t="s">
        <v>326</v>
      </c>
      <c r="B22" s="75">
        <v>8408</v>
      </c>
      <c r="C22" s="75">
        <v>7655</v>
      </c>
      <c r="D22" s="75">
        <v>8408</v>
      </c>
      <c r="E22" s="75">
        <v>9610</v>
      </c>
      <c r="F22" s="75">
        <v>9610</v>
      </c>
      <c r="G22" s="75">
        <f t="shared" si="4"/>
        <v>-1202</v>
      </c>
    </row>
    <row r="23" spans="1:7" x14ac:dyDescent="0.25">
      <c r="A23" s="85" t="s">
        <v>327</v>
      </c>
      <c r="B23" s="75">
        <v>22790</v>
      </c>
      <c r="C23" s="75">
        <v>26938</v>
      </c>
      <c r="D23" s="75">
        <v>22790</v>
      </c>
      <c r="E23" s="75">
        <v>47495</v>
      </c>
      <c r="F23" s="75">
        <v>47495</v>
      </c>
      <c r="G23" s="75">
        <f t="shared" si="4"/>
        <v>-24705</v>
      </c>
    </row>
    <row r="24" spans="1:7" x14ac:dyDescent="0.25">
      <c r="A24" s="85" t="s">
        <v>328</v>
      </c>
      <c r="B24" s="75">
        <v>322740</v>
      </c>
      <c r="C24" s="75">
        <v>249682</v>
      </c>
      <c r="D24" s="75">
        <v>322740</v>
      </c>
      <c r="E24" s="75">
        <v>245417</v>
      </c>
      <c r="F24" s="75">
        <v>245417</v>
      </c>
      <c r="G24" s="75">
        <f t="shared" si="4"/>
        <v>77323</v>
      </c>
    </row>
    <row r="25" spans="1:7" x14ac:dyDescent="0.25">
      <c r="A25" s="85" t="s">
        <v>329</v>
      </c>
      <c r="B25" s="75">
        <v>18943.43</v>
      </c>
      <c r="C25" s="75">
        <v>85078</v>
      </c>
      <c r="D25" s="75">
        <v>18943</v>
      </c>
      <c r="E25" s="75">
        <v>104022</v>
      </c>
      <c r="F25" s="75">
        <v>104022</v>
      </c>
      <c r="G25" s="75">
        <f t="shared" si="4"/>
        <v>-85079</v>
      </c>
    </row>
    <row r="26" spans="1:7" x14ac:dyDescent="0.25">
      <c r="A26" s="85" t="s">
        <v>330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331</v>
      </c>
      <c r="B27" s="75">
        <v>84261.42</v>
      </c>
      <c r="C27" s="75">
        <v>2929</v>
      </c>
      <c r="D27" s="75">
        <v>84261</v>
      </c>
      <c r="E27" s="75">
        <v>34322</v>
      </c>
      <c r="F27" s="75">
        <v>34322</v>
      </c>
      <c r="G27" s="75">
        <f t="shared" si="4"/>
        <v>49939</v>
      </c>
    </row>
    <row r="28" spans="1:7" x14ac:dyDescent="0.25">
      <c r="A28" s="84" t="s">
        <v>332</v>
      </c>
      <c r="B28" s="83">
        <f t="shared" ref="B28:G28" si="5">SUM(B29:B37)</f>
        <v>1259962.19</v>
      </c>
      <c r="C28" s="83">
        <f t="shared" si="5"/>
        <v>33583</v>
      </c>
      <c r="D28" s="83">
        <f t="shared" si="5"/>
        <v>1259962.19</v>
      </c>
      <c r="E28" s="83">
        <f t="shared" si="5"/>
        <v>819329</v>
      </c>
      <c r="F28" s="83">
        <f t="shared" si="5"/>
        <v>819329</v>
      </c>
      <c r="G28" s="83">
        <f t="shared" si="5"/>
        <v>440633.19000000006</v>
      </c>
    </row>
    <row r="29" spans="1:7" x14ac:dyDescent="0.25">
      <c r="A29" s="85" t="s">
        <v>333</v>
      </c>
      <c r="B29" s="75">
        <v>204382.45</v>
      </c>
      <c r="C29" s="75">
        <v>-27338</v>
      </c>
      <c r="D29" s="75">
        <v>204382.45</v>
      </c>
      <c r="E29" s="75">
        <v>83817</v>
      </c>
      <c r="F29" s="75">
        <v>83817</v>
      </c>
      <c r="G29" s="75">
        <f>D29-E29</f>
        <v>120565.45000000001</v>
      </c>
    </row>
    <row r="30" spans="1:7" x14ac:dyDescent="0.25">
      <c r="A30" s="85" t="s">
        <v>334</v>
      </c>
      <c r="B30" s="75">
        <v>85916.77</v>
      </c>
      <c r="C30" s="75">
        <v>-1917</v>
      </c>
      <c r="D30" s="75">
        <v>85916.77</v>
      </c>
      <c r="E30" s="75">
        <v>41911</v>
      </c>
      <c r="F30" s="75">
        <v>41911</v>
      </c>
      <c r="G30" s="75">
        <f t="shared" ref="G30:G37" si="6">D30-E30</f>
        <v>44005.770000000004</v>
      </c>
    </row>
    <row r="31" spans="1:7" x14ac:dyDescent="0.25">
      <c r="A31" s="85" t="s">
        <v>335</v>
      </c>
      <c r="B31" s="75">
        <v>51876.2</v>
      </c>
      <c r="C31" s="75">
        <v>-50626</v>
      </c>
      <c r="D31" s="75">
        <v>51876.2</v>
      </c>
      <c r="E31" s="75">
        <v>0</v>
      </c>
      <c r="F31" s="75">
        <v>0</v>
      </c>
      <c r="G31" s="75">
        <f t="shared" si="6"/>
        <v>51876.2</v>
      </c>
    </row>
    <row r="32" spans="1:7" x14ac:dyDescent="0.25">
      <c r="A32" s="85" t="s">
        <v>336</v>
      </c>
      <c r="B32" s="75">
        <v>191502.55</v>
      </c>
      <c r="C32" s="75">
        <v>-31718</v>
      </c>
      <c r="D32" s="75">
        <v>191502.55</v>
      </c>
      <c r="E32" s="75">
        <v>156131</v>
      </c>
      <c r="F32" s="75">
        <v>156131</v>
      </c>
      <c r="G32" s="75">
        <f t="shared" si="6"/>
        <v>35371.549999999988</v>
      </c>
    </row>
    <row r="33" spans="1:7" ht="14.45" customHeight="1" x14ac:dyDescent="0.25">
      <c r="A33" s="85" t="s">
        <v>337</v>
      </c>
      <c r="B33" s="75">
        <v>140479.57999999999</v>
      </c>
      <c r="C33" s="75">
        <v>15620</v>
      </c>
      <c r="D33" s="75">
        <v>140479.57999999999</v>
      </c>
      <c r="E33" s="75">
        <v>93186</v>
      </c>
      <c r="F33" s="75">
        <v>93186</v>
      </c>
      <c r="G33" s="75">
        <f t="shared" si="6"/>
        <v>47293.579999999987</v>
      </c>
    </row>
    <row r="34" spans="1:7" ht="14.45" customHeight="1" x14ac:dyDescent="0.25">
      <c r="A34" s="85" t="s">
        <v>338</v>
      </c>
      <c r="B34" s="75">
        <v>25500</v>
      </c>
      <c r="C34" s="75">
        <v>213662</v>
      </c>
      <c r="D34" s="75">
        <v>25500</v>
      </c>
      <c r="E34" s="75">
        <v>174000</v>
      </c>
      <c r="F34" s="75">
        <v>174000</v>
      </c>
      <c r="G34" s="75">
        <f t="shared" si="6"/>
        <v>-148500</v>
      </c>
    </row>
    <row r="35" spans="1:7" ht="14.45" customHeight="1" x14ac:dyDescent="0.25">
      <c r="A35" s="85" t="s">
        <v>339</v>
      </c>
      <c r="B35" s="75">
        <v>14790.43</v>
      </c>
      <c r="C35" s="75">
        <v>0</v>
      </c>
      <c r="D35" s="75">
        <v>14790.43</v>
      </c>
      <c r="E35" s="75">
        <v>9482</v>
      </c>
      <c r="F35" s="75">
        <v>9482</v>
      </c>
      <c r="G35" s="75">
        <f t="shared" si="6"/>
        <v>5308.43</v>
      </c>
    </row>
    <row r="36" spans="1:7" ht="14.45" customHeight="1" x14ac:dyDescent="0.25">
      <c r="A36" s="85" t="s">
        <v>340</v>
      </c>
      <c r="B36" s="75">
        <v>242600</v>
      </c>
      <c r="C36" s="75">
        <v>-74100</v>
      </c>
      <c r="D36" s="75">
        <v>242600</v>
      </c>
      <c r="E36" s="75">
        <v>123904</v>
      </c>
      <c r="F36" s="75">
        <v>123904</v>
      </c>
      <c r="G36" s="75">
        <f t="shared" si="6"/>
        <v>118696</v>
      </c>
    </row>
    <row r="37" spans="1:7" ht="14.45" customHeight="1" x14ac:dyDescent="0.25">
      <c r="A37" s="85" t="s">
        <v>341</v>
      </c>
      <c r="B37" s="75">
        <v>302914.21000000002</v>
      </c>
      <c r="C37" s="75">
        <v>-10000</v>
      </c>
      <c r="D37" s="75">
        <v>302914.21000000002</v>
      </c>
      <c r="E37" s="75">
        <v>136898</v>
      </c>
      <c r="F37" s="75">
        <v>136898</v>
      </c>
      <c r="G37" s="75">
        <f t="shared" si="6"/>
        <v>166016.21000000002</v>
      </c>
    </row>
    <row r="38" spans="1:7" x14ac:dyDescent="0.25">
      <c r="A38" s="84" t="s">
        <v>342</v>
      </c>
      <c r="B38" s="83">
        <f t="shared" ref="B38:G38" si="7">SUM(B39:B47)</f>
        <v>878953.23</v>
      </c>
      <c r="C38" s="83">
        <f t="shared" si="7"/>
        <v>-286217</v>
      </c>
      <c r="D38" s="83">
        <f t="shared" si="7"/>
        <v>592737</v>
      </c>
      <c r="E38" s="83">
        <f t="shared" si="7"/>
        <v>234506</v>
      </c>
      <c r="F38" s="83">
        <f t="shared" si="7"/>
        <v>234506</v>
      </c>
      <c r="G38" s="83">
        <f t="shared" si="7"/>
        <v>358231</v>
      </c>
    </row>
    <row r="39" spans="1:7" x14ac:dyDescent="0.25">
      <c r="A39" s="85" t="s">
        <v>343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344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345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346</v>
      </c>
      <c r="B42" s="75">
        <v>878953.23</v>
      </c>
      <c r="C42" s="75">
        <v>-286217</v>
      </c>
      <c r="D42" s="75">
        <v>592737</v>
      </c>
      <c r="E42" s="75">
        <v>234506</v>
      </c>
      <c r="F42" s="75">
        <v>234506</v>
      </c>
      <c r="G42" s="75">
        <f t="shared" si="8"/>
        <v>358231</v>
      </c>
    </row>
    <row r="43" spans="1:7" x14ac:dyDescent="0.25">
      <c r="A43" s="85" t="s">
        <v>347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348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349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350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351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352</v>
      </c>
      <c r="B48" s="83">
        <f t="shared" ref="B48:G48" si="9">SUM(B49:B57)</f>
        <v>41146</v>
      </c>
      <c r="C48" s="83">
        <f t="shared" si="9"/>
        <v>118580</v>
      </c>
      <c r="D48" s="83">
        <f t="shared" si="9"/>
        <v>41146</v>
      </c>
      <c r="E48" s="83">
        <f t="shared" si="9"/>
        <v>103581</v>
      </c>
      <c r="F48" s="83">
        <f t="shared" si="9"/>
        <v>103581</v>
      </c>
      <c r="G48" s="83">
        <f t="shared" si="9"/>
        <v>-62435</v>
      </c>
    </row>
    <row r="49" spans="1:7" x14ac:dyDescent="0.25">
      <c r="A49" s="85" t="s">
        <v>353</v>
      </c>
      <c r="B49" s="75">
        <v>41146</v>
      </c>
      <c r="C49" s="75">
        <v>36215</v>
      </c>
      <c r="D49" s="75">
        <v>41146</v>
      </c>
      <c r="E49" s="75">
        <v>44124</v>
      </c>
      <c r="F49" s="75">
        <v>44124</v>
      </c>
      <c r="G49" s="75">
        <f>D49-E49</f>
        <v>-2978</v>
      </c>
    </row>
    <row r="50" spans="1:7" x14ac:dyDescent="0.25">
      <c r="A50" s="85" t="s">
        <v>354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355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356</v>
      </c>
      <c r="B52" s="75">
        <v>0</v>
      </c>
      <c r="C52" s="75">
        <v>36490</v>
      </c>
      <c r="D52" s="75">
        <v>0</v>
      </c>
      <c r="E52" s="75">
        <v>36490</v>
      </c>
      <c r="F52" s="75">
        <v>36490</v>
      </c>
      <c r="G52" s="75">
        <f t="shared" si="10"/>
        <v>-36490</v>
      </c>
    </row>
    <row r="53" spans="1:7" x14ac:dyDescent="0.25">
      <c r="A53" s="85" t="s">
        <v>357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358</v>
      </c>
      <c r="B54" s="75">
        <v>0</v>
      </c>
      <c r="C54" s="75">
        <v>45875</v>
      </c>
      <c r="D54" s="75">
        <v>0</v>
      </c>
      <c r="E54" s="75">
        <v>22967</v>
      </c>
      <c r="F54" s="75">
        <v>22967</v>
      </c>
      <c r="G54" s="75">
        <f t="shared" si="10"/>
        <v>-22967</v>
      </c>
    </row>
    <row r="55" spans="1:7" x14ac:dyDescent="0.25">
      <c r="A55" s="85" t="s">
        <v>359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360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361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362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363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364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365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366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367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368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369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370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371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372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373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374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375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376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377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378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379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380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381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382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383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384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385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386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387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314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315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316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317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318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319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320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321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322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323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324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325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326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327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328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329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330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331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332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333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334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335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336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337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338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339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340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341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342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343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344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345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346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347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348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349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350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351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352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353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354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355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356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357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358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359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360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361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362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363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364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365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366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367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368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369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370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371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372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373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374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375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376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377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378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379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380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381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382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383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384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385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386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388</v>
      </c>
      <c r="B159" s="90">
        <f t="shared" ref="B159:G159" si="37">B9+B84</f>
        <v>13094957.229999999</v>
      </c>
      <c r="C159" s="90">
        <f t="shared" si="37"/>
        <v>1321459</v>
      </c>
      <c r="D159" s="90">
        <f t="shared" si="37"/>
        <v>12808740.189999999</v>
      </c>
      <c r="E159" s="90">
        <f t="shared" si="37"/>
        <v>6999706</v>
      </c>
      <c r="F159" s="90">
        <f t="shared" si="37"/>
        <v>6999706</v>
      </c>
      <c r="G159" s="90">
        <f t="shared" si="37"/>
        <v>5809034.1900000004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6:C26 B18:F18 B28:F28 B39:G41 B38:F38 B50:G51 B48:F48 B59:G61 B58:F58 B63:G70 B62:F62 B71:F92 B94:F159 B93:C93 E93:F93 B16:C17 C35 B43:G47 E16:G17 G11 G12 G13 E14:G14 G15 E26:G26 G19 G20 G21 G22 G23 G24 G25 G27 G37 G29 G30 F31:G31 G32 G33 G34 G35 G36 G42 G49 B53:G53 B52 D52 B55:G57 B54 D54 G52 G54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showGridLines="0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53.42578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389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305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390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4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8</v>
      </c>
      <c r="B7" s="168" t="s">
        <v>307</v>
      </c>
      <c r="C7" s="168"/>
      <c r="D7" s="168"/>
      <c r="E7" s="168"/>
      <c r="F7" s="168"/>
      <c r="G7" s="170" t="s">
        <v>308</v>
      </c>
    </row>
    <row r="8" spans="1:7" ht="30" x14ac:dyDescent="0.25">
      <c r="A8" s="167"/>
      <c r="B8" s="25" t="s">
        <v>309</v>
      </c>
      <c r="C8" s="7" t="s">
        <v>239</v>
      </c>
      <c r="D8" s="25" t="s">
        <v>240</v>
      </c>
      <c r="E8" s="25" t="s">
        <v>195</v>
      </c>
      <c r="F8" s="25" t="s">
        <v>212</v>
      </c>
      <c r="G8" s="169"/>
    </row>
    <row r="9" spans="1:7" ht="15.75" customHeight="1" x14ac:dyDescent="0.25">
      <c r="A9" s="26" t="s">
        <v>391</v>
      </c>
      <c r="B9" s="30">
        <f>SUM(B10:B20)</f>
        <v>13094956</v>
      </c>
      <c r="C9" s="30">
        <f>SUM(C10:C20)</f>
        <v>1321461</v>
      </c>
      <c r="D9" s="30">
        <f>SUM(D10:D20)</f>
        <v>14416416</v>
      </c>
      <c r="E9" s="30">
        <f>SUM(E10:E20)</f>
        <v>6999706</v>
      </c>
      <c r="F9" s="30">
        <f t="shared" ref="F9" si="0">SUM(F10:F17)</f>
        <v>2541380</v>
      </c>
      <c r="G9" s="30">
        <f>SUM(G10:G20)</f>
        <v>7416710</v>
      </c>
    </row>
    <row r="10" spans="1:7" x14ac:dyDescent="0.25">
      <c r="A10" s="63" t="s">
        <v>603</v>
      </c>
      <c r="B10" s="160">
        <v>696846</v>
      </c>
      <c r="C10" s="160">
        <v>-12474</v>
      </c>
      <c r="D10" s="161">
        <v>684372</v>
      </c>
      <c r="E10" s="160">
        <v>304384</v>
      </c>
      <c r="F10" s="160">
        <v>304384</v>
      </c>
      <c r="G10" s="75">
        <f>D10-E10</f>
        <v>379988</v>
      </c>
    </row>
    <row r="11" spans="1:7" x14ac:dyDescent="0.25">
      <c r="A11" s="63" t="s">
        <v>604</v>
      </c>
      <c r="B11" s="160">
        <v>528496</v>
      </c>
      <c r="C11" s="160">
        <v>22523</v>
      </c>
      <c r="D11" s="161">
        <v>551019</v>
      </c>
      <c r="E11" s="160">
        <v>224328</v>
      </c>
      <c r="F11" s="160">
        <v>224328</v>
      </c>
      <c r="G11" s="75">
        <f t="shared" ref="G11:G20" si="1">D11-E11</f>
        <v>326691</v>
      </c>
    </row>
    <row r="12" spans="1:7" x14ac:dyDescent="0.25">
      <c r="A12" s="63" t="s">
        <v>605</v>
      </c>
      <c r="B12" s="160">
        <v>404475</v>
      </c>
      <c r="C12" s="160">
        <v>0</v>
      </c>
      <c r="D12" s="161">
        <v>404475</v>
      </c>
      <c r="E12" s="160">
        <v>176332</v>
      </c>
      <c r="F12" s="160">
        <v>176332</v>
      </c>
      <c r="G12" s="75">
        <f t="shared" si="1"/>
        <v>228143</v>
      </c>
    </row>
    <row r="13" spans="1:7" x14ac:dyDescent="0.25">
      <c r="A13" s="63" t="s">
        <v>606</v>
      </c>
      <c r="B13" s="160">
        <v>1320729</v>
      </c>
      <c r="C13" s="160">
        <v>58012</v>
      </c>
      <c r="D13" s="161">
        <v>1378741</v>
      </c>
      <c r="E13" s="160">
        <v>635597</v>
      </c>
      <c r="F13" s="160">
        <v>635597</v>
      </c>
      <c r="G13" s="75">
        <f t="shared" si="1"/>
        <v>743144</v>
      </c>
    </row>
    <row r="14" spans="1:7" x14ac:dyDescent="0.25">
      <c r="A14" s="63" t="s">
        <v>607</v>
      </c>
      <c r="B14" s="160">
        <v>693773</v>
      </c>
      <c r="C14" s="160">
        <v>5526</v>
      </c>
      <c r="D14" s="161">
        <v>699298</v>
      </c>
      <c r="E14" s="160">
        <v>304115</v>
      </c>
      <c r="F14" s="160">
        <v>304115</v>
      </c>
      <c r="G14" s="75">
        <f t="shared" si="1"/>
        <v>395183</v>
      </c>
    </row>
    <row r="15" spans="1:7" x14ac:dyDescent="0.25">
      <c r="A15" s="63" t="s">
        <v>608</v>
      </c>
      <c r="B15" s="160">
        <v>701904</v>
      </c>
      <c r="C15" s="160">
        <v>8327</v>
      </c>
      <c r="D15" s="161">
        <v>710231</v>
      </c>
      <c r="E15" s="160">
        <v>317179</v>
      </c>
      <c r="F15" s="160">
        <v>317179</v>
      </c>
      <c r="G15" s="75">
        <f t="shared" si="1"/>
        <v>393052</v>
      </c>
    </row>
    <row r="16" spans="1:7" x14ac:dyDescent="0.25">
      <c r="A16" s="63" t="s">
        <v>609</v>
      </c>
      <c r="B16" s="160">
        <v>676468</v>
      </c>
      <c r="C16" s="160">
        <v>0</v>
      </c>
      <c r="D16" s="161">
        <v>676468</v>
      </c>
      <c r="E16" s="160">
        <v>292866</v>
      </c>
      <c r="F16" s="160">
        <v>292866</v>
      </c>
      <c r="G16" s="75">
        <f t="shared" si="1"/>
        <v>383602</v>
      </c>
    </row>
    <row r="17" spans="1:7" x14ac:dyDescent="0.25">
      <c r="A17" s="63" t="s">
        <v>610</v>
      </c>
      <c r="B17" s="160">
        <v>659189</v>
      </c>
      <c r="C17" s="160">
        <v>-22246</v>
      </c>
      <c r="D17" s="161">
        <v>636943</v>
      </c>
      <c r="E17" s="160">
        <v>286579</v>
      </c>
      <c r="F17" s="160">
        <v>286579</v>
      </c>
      <c r="G17" s="75">
        <f t="shared" si="1"/>
        <v>350364</v>
      </c>
    </row>
    <row r="18" spans="1:7" x14ac:dyDescent="0.25">
      <c r="A18" s="63" t="s">
        <v>611</v>
      </c>
      <c r="B18" s="160">
        <v>139524</v>
      </c>
      <c r="C18" s="160">
        <v>0</v>
      </c>
      <c r="D18" s="161">
        <v>139524</v>
      </c>
      <c r="E18" s="160">
        <v>62178</v>
      </c>
      <c r="F18" s="160">
        <v>62178</v>
      </c>
      <c r="G18" s="75">
        <f t="shared" si="1"/>
        <v>77346</v>
      </c>
    </row>
    <row r="19" spans="1:7" x14ac:dyDescent="0.25">
      <c r="A19" s="63" t="s">
        <v>612</v>
      </c>
      <c r="B19" s="160">
        <v>433160</v>
      </c>
      <c r="C19" s="160">
        <v>0</v>
      </c>
      <c r="D19" s="161">
        <v>433160</v>
      </c>
      <c r="E19" s="160">
        <v>193376</v>
      </c>
      <c r="F19" s="160">
        <v>193376</v>
      </c>
      <c r="G19" s="75">
        <f t="shared" si="1"/>
        <v>239784</v>
      </c>
    </row>
    <row r="20" spans="1:7" x14ac:dyDescent="0.25">
      <c r="A20" s="63" t="s">
        <v>613</v>
      </c>
      <c r="B20" s="160">
        <v>6840392</v>
      </c>
      <c r="C20" s="160">
        <v>1261793</v>
      </c>
      <c r="D20" s="161">
        <v>8102185</v>
      </c>
      <c r="E20" s="160">
        <v>4202772</v>
      </c>
      <c r="F20" s="160">
        <v>4202772</v>
      </c>
      <c r="G20" s="75">
        <f t="shared" si="1"/>
        <v>3899413</v>
      </c>
    </row>
    <row r="21" spans="1:7" x14ac:dyDescent="0.25">
      <c r="A21" s="31" t="s">
        <v>155</v>
      </c>
      <c r="B21" s="49"/>
      <c r="C21" s="49"/>
      <c r="D21" s="49"/>
      <c r="E21" s="49"/>
      <c r="F21" s="49"/>
      <c r="G21" s="49"/>
    </row>
    <row r="22" spans="1:7" x14ac:dyDescent="0.25">
      <c r="A22" s="3" t="s">
        <v>400</v>
      </c>
      <c r="B22" s="4">
        <f>SUM(B23:B30)</f>
        <v>0</v>
      </c>
      <c r="C22" s="4">
        <f t="shared" ref="C22:G22" si="2">SUM(C23:C30)</f>
        <v>0</v>
      </c>
      <c r="D22" s="4">
        <f t="shared" si="2"/>
        <v>0</v>
      </c>
      <c r="E22" s="4">
        <f t="shared" si="2"/>
        <v>0</v>
      </c>
      <c r="F22" s="4">
        <f t="shared" si="2"/>
        <v>0</v>
      </c>
      <c r="G22" s="4">
        <f t="shared" si="2"/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397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398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63" t="s">
        <v>399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31" t="s">
        <v>155</v>
      </c>
      <c r="B31" s="49"/>
      <c r="C31" s="49"/>
      <c r="D31" s="49"/>
      <c r="E31" s="49"/>
      <c r="F31" s="49"/>
      <c r="G31" s="49"/>
    </row>
    <row r="32" spans="1:7" x14ac:dyDescent="0.25">
      <c r="A32" s="3" t="s">
        <v>388</v>
      </c>
      <c r="B32" s="4">
        <f>SUM(B22,B9)</f>
        <v>13094956</v>
      </c>
      <c r="C32" s="4">
        <f t="shared" ref="C32:G32" si="3">SUM(C22,C9)</f>
        <v>1321461</v>
      </c>
      <c r="D32" s="4">
        <f t="shared" si="3"/>
        <v>14416416</v>
      </c>
      <c r="E32" s="4">
        <f t="shared" si="3"/>
        <v>6999706</v>
      </c>
      <c r="F32" s="4">
        <f t="shared" si="3"/>
        <v>2541380</v>
      </c>
      <c r="G32" s="4">
        <f t="shared" si="3"/>
        <v>7416710</v>
      </c>
    </row>
    <row r="33" spans="1:7" x14ac:dyDescent="0.25">
      <c r="A33" s="55"/>
      <c r="B33" s="55"/>
      <c r="C33" s="55"/>
      <c r="D33" s="55"/>
      <c r="E33" s="55"/>
      <c r="F33" s="55"/>
      <c r="G3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1:G22 B9:G9 B31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1:G32 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B1" zoomScale="75" zoomScaleNormal="75" workbookViewId="0">
      <selection activeCell="G65" sqref="G6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401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402</v>
      </c>
      <c r="B3" s="114"/>
      <c r="C3" s="114"/>
      <c r="D3" s="114"/>
      <c r="E3" s="114"/>
      <c r="F3" s="114"/>
      <c r="G3" s="115"/>
    </row>
    <row r="4" spans="1:7" x14ac:dyDescent="0.25">
      <c r="A4" s="113" t="s">
        <v>403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4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8</v>
      </c>
      <c r="B7" s="174" t="s">
        <v>307</v>
      </c>
      <c r="C7" s="175"/>
      <c r="D7" s="175"/>
      <c r="E7" s="175"/>
      <c r="F7" s="176"/>
      <c r="G7" s="170" t="s">
        <v>404</v>
      </c>
    </row>
    <row r="8" spans="1:7" ht="30" x14ac:dyDescent="0.25">
      <c r="A8" s="167"/>
      <c r="B8" s="25" t="s">
        <v>309</v>
      </c>
      <c r="C8" s="7" t="s">
        <v>405</v>
      </c>
      <c r="D8" s="25" t="s">
        <v>311</v>
      </c>
      <c r="E8" s="25" t="s">
        <v>195</v>
      </c>
      <c r="F8" s="32" t="s">
        <v>212</v>
      </c>
      <c r="G8" s="169"/>
    </row>
    <row r="9" spans="1:7" ht="16.5" customHeight="1" x14ac:dyDescent="0.25">
      <c r="A9" s="26" t="s">
        <v>406</v>
      </c>
      <c r="B9" s="30">
        <f>SUM(B10,B19,B27,B37)</f>
        <v>13094957</v>
      </c>
      <c r="C9" s="30">
        <f t="shared" ref="C9:G9" si="0">SUM(C10,C19,C27,C37)</f>
        <v>1321460</v>
      </c>
      <c r="D9" s="30">
        <f t="shared" si="0"/>
        <v>14416417</v>
      </c>
      <c r="E9" s="30">
        <f t="shared" si="0"/>
        <v>6999706</v>
      </c>
      <c r="F9" s="30">
        <f t="shared" si="0"/>
        <v>6999706</v>
      </c>
      <c r="G9" s="30">
        <f t="shared" si="0"/>
        <v>7416711</v>
      </c>
    </row>
    <row r="10" spans="1:7" ht="15" customHeight="1" x14ac:dyDescent="0.25">
      <c r="A10" s="58" t="s">
        <v>407</v>
      </c>
      <c r="B10" s="47">
        <f>SUM(B11:B18)</f>
        <v>6840392</v>
      </c>
      <c r="C10" s="47">
        <f t="shared" ref="C10:G10" si="1">SUM(C11:C18)</f>
        <v>1261793</v>
      </c>
      <c r="D10" s="47">
        <f t="shared" si="1"/>
        <v>8102185</v>
      </c>
      <c r="E10" s="47">
        <f t="shared" si="1"/>
        <v>4202772</v>
      </c>
      <c r="F10" s="47">
        <f t="shared" si="1"/>
        <v>4202772</v>
      </c>
      <c r="G10" s="47">
        <f t="shared" si="1"/>
        <v>3899413</v>
      </c>
    </row>
    <row r="11" spans="1:7" x14ac:dyDescent="0.25">
      <c r="A11" s="77" t="s">
        <v>408</v>
      </c>
      <c r="B11" s="47">
        <v>0</v>
      </c>
      <c r="C11" s="47">
        <v>0</v>
      </c>
      <c r="D11" s="47">
        <f t="shared" ref="D11:D14" si="2">B11+C11</f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409</v>
      </c>
      <c r="B12" s="47">
        <v>0</v>
      </c>
      <c r="C12" s="47">
        <v>0</v>
      </c>
      <c r="D12" s="47">
        <f t="shared" si="2"/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410</v>
      </c>
      <c r="B13" s="47">
        <v>0</v>
      </c>
      <c r="C13" s="47">
        <v>0</v>
      </c>
      <c r="D13" s="47">
        <f t="shared" si="2"/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411</v>
      </c>
      <c r="B14" s="47">
        <v>0</v>
      </c>
      <c r="C14" s="47">
        <v>0</v>
      </c>
      <c r="D14" s="47">
        <f t="shared" si="2"/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412</v>
      </c>
      <c r="B15" s="47">
        <v>6840392</v>
      </c>
      <c r="C15" s="47">
        <v>1261793</v>
      </c>
      <c r="D15" s="47">
        <f>B15+C15</f>
        <v>8102185</v>
      </c>
      <c r="E15" s="47">
        <v>4202772</v>
      </c>
      <c r="F15" s="47">
        <v>4202772</v>
      </c>
      <c r="G15" s="47">
        <v>3899413</v>
      </c>
    </row>
    <row r="16" spans="1:7" x14ac:dyDescent="0.25">
      <c r="A16" s="77" t="s">
        <v>413</v>
      </c>
      <c r="B16" s="47">
        <v>0</v>
      </c>
      <c r="C16" s="47">
        <v>0</v>
      </c>
      <c r="D16" s="47">
        <f>B16+C16</f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414</v>
      </c>
      <c r="B17" s="47">
        <v>0</v>
      </c>
      <c r="C17" s="47">
        <v>0</v>
      </c>
      <c r="D17" s="47">
        <f t="shared" ref="D17:D41" si="3">B17+C17</f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415</v>
      </c>
      <c r="B18" s="47">
        <v>0</v>
      </c>
      <c r="C18" s="47">
        <v>0</v>
      </c>
      <c r="D18" s="47">
        <f t="shared" si="3"/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416</v>
      </c>
      <c r="B19" s="47">
        <f>SUM(B20:B26)</f>
        <v>6254565</v>
      </c>
      <c r="C19" s="47">
        <f t="shared" ref="C19:G19" si="4">SUM(C20:C26)</f>
        <v>59667</v>
      </c>
      <c r="D19" s="47">
        <f t="shared" si="3"/>
        <v>6314232</v>
      </c>
      <c r="E19" s="47">
        <f t="shared" si="4"/>
        <v>2796934</v>
      </c>
      <c r="F19" s="47">
        <f t="shared" si="4"/>
        <v>2796934</v>
      </c>
      <c r="G19" s="47">
        <f t="shared" si="4"/>
        <v>3517298</v>
      </c>
    </row>
    <row r="20" spans="1:7" x14ac:dyDescent="0.25">
      <c r="A20" s="77" t="s">
        <v>417</v>
      </c>
      <c r="B20" s="47">
        <v>0</v>
      </c>
      <c r="C20" s="47">
        <v>0</v>
      </c>
      <c r="D20" s="47">
        <f t="shared" si="3"/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418</v>
      </c>
      <c r="B21" s="47">
        <v>0</v>
      </c>
      <c r="C21" s="47">
        <v>0</v>
      </c>
      <c r="D21" s="47">
        <f t="shared" si="3"/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419</v>
      </c>
      <c r="B22" s="47">
        <v>696846</v>
      </c>
      <c r="C22" s="47">
        <v>-12474</v>
      </c>
      <c r="D22" s="47">
        <f t="shared" si="3"/>
        <v>684372</v>
      </c>
      <c r="E22" s="47">
        <v>304384</v>
      </c>
      <c r="F22" s="47">
        <v>304384</v>
      </c>
      <c r="G22" s="47">
        <v>379988</v>
      </c>
    </row>
    <row r="23" spans="1:7" x14ac:dyDescent="0.25">
      <c r="A23" s="77" t="s">
        <v>420</v>
      </c>
      <c r="B23" s="47">
        <v>0</v>
      </c>
      <c r="C23" s="47">
        <v>0</v>
      </c>
      <c r="D23" s="47">
        <f t="shared" si="3"/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421</v>
      </c>
      <c r="B24" s="47">
        <v>701904</v>
      </c>
      <c r="C24" s="47">
        <v>8327</v>
      </c>
      <c r="D24" s="47">
        <f t="shared" si="3"/>
        <v>710231</v>
      </c>
      <c r="E24" s="47">
        <v>317179</v>
      </c>
      <c r="F24" s="47">
        <v>317179</v>
      </c>
      <c r="G24" s="47">
        <v>393052</v>
      </c>
    </row>
    <row r="25" spans="1:7" x14ac:dyDescent="0.25">
      <c r="A25" s="77" t="s">
        <v>422</v>
      </c>
      <c r="B25" s="47">
        <v>4855815</v>
      </c>
      <c r="C25" s="47">
        <v>63814</v>
      </c>
      <c r="D25" s="47">
        <f t="shared" si="3"/>
        <v>4919629</v>
      </c>
      <c r="E25" s="47">
        <v>2175371</v>
      </c>
      <c r="F25" s="47">
        <v>2175371</v>
      </c>
      <c r="G25" s="47">
        <v>2744258</v>
      </c>
    </row>
    <row r="26" spans="1:7" x14ac:dyDescent="0.25">
      <c r="A26" s="77" t="s">
        <v>423</v>
      </c>
      <c r="B26" s="47">
        <v>0</v>
      </c>
      <c r="C26" s="47">
        <v>0</v>
      </c>
      <c r="D26" s="47">
        <f t="shared" si="3"/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424</v>
      </c>
      <c r="B27" s="47">
        <f>SUM(B28:B36)</f>
        <v>0</v>
      </c>
      <c r="C27" s="47">
        <f t="shared" ref="C27:G27" si="5">SUM(C28:C36)</f>
        <v>0</v>
      </c>
      <c r="D27" s="47">
        <f t="shared" si="3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</row>
    <row r="28" spans="1:7" x14ac:dyDescent="0.25">
      <c r="A28" s="80" t="s">
        <v>425</v>
      </c>
      <c r="B28" s="47">
        <v>0</v>
      </c>
      <c r="C28" s="47">
        <v>0</v>
      </c>
      <c r="D28" s="47">
        <f t="shared" si="3"/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426</v>
      </c>
      <c r="B29" s="47">
        <v>0</v>
      </c>
      <c r="C29" s="47">
        <v>0</v>
      </c>
      <c r="D29" s="47">
        <f t="shared" si="3"/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427</v>
      </c>
      <c r="B30" s="47">
        <v>0</v>
      </c>
      <c r="C30" s="47">
        <v>0</v>
      </c>
      <c r="D30" s="47">
        <f t="shared" si="3"/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428</v>
      </c>
      <c r="B31" s="47">
        <v>0</v>
      </c>
      <c r="C31" s="47">
        <v>0</v>
      </c>
      <c r="D31" s="47">
        <f t="shared" si="3"/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429</v>
      </c>
      <c r="B32" s="47">
        <v>0</v>
      </c>
      <c r="C32" s="47">
        <v>0</v>
      </c>
      <c r="D32" s="47">
        <f t="shared" si="3"/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430</v>
      </c>
      <c r="B33" s="47">
        <v>0</v>
      </c>
      <c r="C33" s="47">
        <v>0</v>
      </c>
      <c r="D33" s="47">
        <f t="shared" si="3"/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431</v>
      </c>
      <c r="B34" s="47">
        <v>0</v>
      </c>
      <c r="C34" s="47">
        <v>0</v>
      </c>
      <c r="D34" s="47">
        <f t="shared" si="3"/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432</v>
      </c>
      <c r="B35" s="47">
        <v>0</v>
      </c>
      <c r="C35" s="47">
        <v>0</v>
      </c>
      <c r="D35" s="47">
        <f t="shared" si="3"/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433</v>
      </c>
      <c r="B36" s="47">
        <v>0</v>
      </c>
      <c r="C36" s="47">
        <v>0</v>
      </c>
      <c r="D36" s="47">
        <f t="shared" si="3"/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434</v>
      </c>
      <c r="B37" s="47">
        <f>SUM(B38:B41)</f>
        <v>0</v>
      </c>
      <c r="C37" s="47">
        <f t="shared" ref="C37:G37" si="6">SUM(C38:C41)</f>
        <v>0</v>
      </c>
      <c r="D37" s="47">
        <f t="shared" si="3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435</v>
      </c>
      <c r="B38" s="47">
        <v>0</v>
      </c>
      <c r="C38" s="47">
        <v>0</v>
      </c>
      <c r="D38" s="47">
        <f t="shared" si="3"/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436</v>
      </c>
      <c r="B39" s="47">
        <v>0</v>
      </c>
      <c r="C39" s="47">
        <v>0</v>
      </c>
      <c r="D39" s="47">
        <f t="shared" si="3"/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437</v>
      </c>
      <c r="B40" s="47">
        <v>0</v>
      </c>
      <c r="C40" s="47">
        <v>0</v>
      </c>
      <c r="D40" s="47">
        <f t="shared" si="3"/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438</v>
      </c>
      <c r="B41" s="47">
        <v>0</v>
      </c>
      <c r="C41" s="47">
        <v>0</v>
      </c>
      <c r="D41" s="47">
        <f t="shared" si="3"/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439</v>
      </c>
      <c r="B43" s="4">
        <f>SUM(B44,B53,B61,B71)</f>
        <v>0</v>
      </c>
      <c r="C43" s="4">
        <f t="shared" ref="C43:G43" si="7">SUM(C44,C53,C61,C71)</f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</row>
    <row r="44" spans="1:7" x14ac:dyDescent="0.25">
      <c r="A44" s="58" t="s">
        <v>407</v>
      </c>
      <c r="B44" s="47">
        <f>SUM(B45:B52)</f>
        <v>0</v>
      </c>
      <c r="C44" s="47">
        <f t="shared" ref="C44:G44" si="8">SUM(C45:C52)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</row>
    <row r="45" spans="1:7" x14ac:dyDescent="0.25">
      <c r="A45" s="80" t="s">
        <v>408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410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416</v>
      </c>
      <c r="B53" s="47">
        <f>SUM(B54:B60)</f>
        <v>0</v>
      </c>
      <c r="C53" s="47">
        <f t="shared" ref="C53:G53" si="9">SUM(C54:C60)</f>
        <v>0</v>
      </c>
      <c r="D53" s="47">
        <f t="shared" si="9"/>
        <v>0</v>
      </c>
      <c r="E53" s="47">
        <f t="shared" si="9"/>
        <v>0</v>
      </c>
      <c r="F53" s="47">
        <f t="shared" si="9"/>
        <v>0</v>
      </c>
      <c r="G53" s="47">
        <f t="shared" si="9"/>
        <v>0</v>
      </c>
    </row>
    <row r="54" spans="1:7" x14ac:dyDescent="0.25">
      <c r="A54" s="80" t="s">
        <v>417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420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424</v>
      </c>
      <c r="B61" s="47">
        <f>SUM(B62:B70)</f>
        <v>0</v>
      </c>
      <c r="C61" s="47">
        <f t="shared" ref="C61:G61" si="10">SUM(C62:C70)</f>
        <v>0</v>
      </c>
      <c r="D61" s="47">
        <f t="shared" si="10"/>
        <v>0</v>
      </c>
      <c r="E61" s="47">
        <f t="shared" si="10"/>
        <v>0</v>
      </c>
      <c r="F61" s="47">
        <f t="shared" si="10"/>
        <v>0</v>
      </c>
      <c r="G61" s="47">
        <f t="shared" si="10"/>
        <v>0</v>
      </c>
    </row>
    <row r="62" spans="1:7" x14ac:dyDescent="0.25">
      <c r="A62" s="80" t="s">
        <v>425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430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434</v>
      </c>
      <c r="B71" s="47">
        <f>SUM(B72:B75)</f>
        <v>0</v>
      </c>
      <c r="C71" s="47">
        <f t="shared" ref="C71:G71" si="11">SUM(C72:C75)</f>
        <v>0</v>
      </c>
      <c r="D71" s="47">
        <f t="shared" si="11"/>
        <v>0</v>
      </c>
      <c r="E71" s="47">
        <f t="shared" si="11"/>
        <v>0</v>
      </c>
      <c r="F71" s="47">
        <f t="shared" si="11"/>
        <v>0</v>
      </c>
      <c r="G71" s="47">
        <f t="shared" si="11"/>
        <v>0</v>
      </c>
    </row>
    <row r="72" spans="1:7" x14ac:dyDescent="0.25">
      <c r="A72" s="80" t="s">
        <v>435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388</v>
      </c>
      <c r="B77" s="4">
        <f>B43+B9</f>
        <v>13094957</v>
      </c>
      <c r="C77" s="4">
        <f t="shared" ref="C77:G77" si="12">C43+C9</f>
        <v>1321460</v>
      </c>
      <c r="D77" s="4">
        <f t="shared" si="12"/>
        <v>14416417</v>
      </c>
      <c r="E77" s="4">
        <f t="shared" si="12"/>
        <v>6999706</v>
      </c>
      <c r="F77" s="4">
        <f t="shared" si="12"/>
        <v>6999706</v>
      </c>
      <c r="G77" s="4">
        <f t="shared" si="12"/>
        <v>7416711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1:G61 B9:B10 B53:G53 C72:G75 B43:B44 B71:G71 B76:G77 C43:G52 C54:G60 C62:G70 C9:C18 C28:C36 C20:C26 B27:C27 B19:C19 B37:C37 C38:C41 D9:G4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42:G77 B16:C16 E16:G16 B11:C14 E11:G14 B17:C21 E17:G21 B23:C23 B26:C41 E23:G23 E26:G4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A38" sqref="A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440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305</v>
      </c>
      <c r="B3" s="114"/>
      <c r="C3" s="114"/>
      <c r="D3" s="114"/>
      <c r="E3" s="114"/>
      <c r="F3" s="114"/>
      <c r="G3" s="115"/>
    </row>
    <row r="4" spans="1:7" x14ac:dyDescent="0.25">
      <c r="A4" s="113" t="s">
        <v>441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4</v>
      </c>
      <c r="B6" s="117"/>
      <c r="C6" s="117"/>
      <c r="D6" s="117"/>
      <c r="E6" s="117"/>
      <c r="F6" s="117"/>
      <c r="G6" s="118"/>
    </row>
    <row r="7" spans="1:7" x14ac:dyDescent="0.25">
      <c r="A7" s="166" t="s">
        <v>442</v>
      </c>
      <c r="B7" s="169" t="s">
        <v>307</v>
      </c>
      <c r="C7" s="169"/>
      <c r="D7" s="169"/>
      <c r="E7" s="169"/>
      <c r="F7" s="169"/>
      <c r="G7" s="169" t="s">
        <v>308</v>
      </c>
    </row>
    <row r="8" spans="1:7" ht="30" x14ac:dyDescent="0.25">
      <c r="A8" s="167"/>
      <c r="B8" s="7" t="s">
        <v>309</v>
      </c>
      <c r="C8" s="33" t="s">
        <v>405</v>
      </c>
      <c r="D8" s="33" t="s">
        <v>240</v>
      </c>
      <c r="E8" s="33" t="s">
        <v>195</v>
      </c>
      <c r="F8" s="33" t="s">
        <v>212</v>
      </c>
      <c r="G8" s="179"/>
    </row>
    <row r="9" spans="1:7" ht="15.75" customHeight="1" x14ac:dyDescent="0.25">
      <c r="A9" s="26" t="s">
        <v>443</v>
      </c>
      <c r="B9" s="119">
        <f>SUM(B10,B11,B12,B15,B16,B19)</f>
        <v>9803180.8499999996</v>
      </c>
      <c r="C9" s="119">
        <f t="shared" ref="C9:G9" si="0">SUM(C10,C11,C12,C15,C16,C19)</f>
        <v>0</v>
      </c>
      <c r="D9" s="119">
        <f t="shared" si="0"/>
        <v>9803180.8499999996</v>
      </c>
      <c r="E9" s="119">
        <f t="shared" si="0"/>
        <v>0</v>
      </c>
      <c r="F9" s="119">
        <f t="shared" si="0"/>
        <v>0</v>
      </c>
      <c r="G9" s="119">
        <f t="shared" si="0"/>
        <v>9803180.8499999996</v>
      </c>
    </row>
    <row r="10" spans="1:7" x14ac:dyDescent="0.25">
      <c r="A10" s="58" t="s">
        <v>444</v>
      </c>
      <c r="B10" s="75">
        <v>9803180.8499999996</v>
      </c>
      <c r="C10" s="75">
        <v>0</v>
      </c>
      <c r="D10" s="75">
        <v>9803180.8499999996</v>
      </c>
      <c r="E10" s="75">
        <v>0</v>
      </c>
      <c r="F10" s="75">
        <v>0</v>
      </c>
      <c r="G10" s="76">
        <f>D10-E10</f>
        <v>9803180.8499999996</v>
      </c>
    </row>
    <row r="11" spans="1:7" ht="15.75" customHeight="1" x14ac:dyDescent="0.25">
      <c r="A11" s="58" t="s">
        <v>445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450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450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455</v>
      </c>
      <c r="B33" s="119">
        <f>B21+B9</f>
        <v>9803180.8499999996</v>
      </c>
      <c r="C33" s="119">
        <f t="shared" ref="C33:G33" si="8">C21+C9</f>
        <v>0</v>
      </c>
      <c r="D33" s="119">
        <f t="shared" si="8"/>
        <v>9803180.8499999996</v>
      </c>
      <c r="E33" s="119">
        <f t="shared" si="8"/>
        <v>0</v>
      </c>
      <c r="F33" s="119">
        <f t="shared" si="8"/>
        <v>0</v>
      </c>
      <c r="G33" s="119">
        <f t="shared" si="8"/>
        <v>9803180.8499999996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E10: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17" sqref="B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456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457</v>
      </c>
      <c r="B3" s="181"/>
      <c r="C3" s="181"/>
      <c r="D3" s="181"/>
      <c r="E3" s="181"/>
      <c r="F3" s="181"/>
      <c r="G3" s="182"/>
    </row>
    <row r="4" spans="1:7" x14ac:dyDescent="0.25">
      <c r="A4" s="180" t="s">
        <v>4</v>
      </c>
      <c r="B4" s="181"/>
      <c r="C4" s="181"/>
      <c r="D4" s="181"/>
      <c r="E4" s="181"/>
      <c r="F4" s="181"/>
      <c r="G4" s="182"/>
    </row>
    <row r="5" spans="1:7" x14ac:dyDescent="0.25">
      <c r="A5" s="174" t="s">
        <v>458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459</v>
      </c>
      <c r="B6" s="7" t="s">
        <v>460</v>
      </c>
      <c r="C6" s="33" t="s">
        <v>461</v>
      </c>
      <c r="D6" s="33" t="s">
        <v>462</v>
      </c>
      <c r="E6" s="33" t="s">
        <v>463</v>
      </c>
      <c r="F6" s="33" t="s">
        <v>464</v>
      </c>
      <c r="G6" s="33" t="s">
        <v>465</v>
      </c>
    </row>
    <row r="7" spans="1:7" ht="15.75" customHeight="1" x14ac:dyDescent="0.25">
      <c r="A7" s="26" t="s">
        <v>466</v>
      </c>
      <c r="B7" s="119">
        <f>SUM(B8:B19)</f>
        <v>13094957</v>
      </c>
      <c r="C7" s="119">
        <f t="shared" ref="C7:G7" si="0">SUM(C8:C19)</f>
        <v>13749704.9</v>
      </c>
      <c r="D7" s="119">
        <f t="shared" si="0"/>
        <v>14437190</v>
      </c>
      <c r="E7" s="119">
        <f t="shared" si="0"/>
        <v>15159050.25</v>
      </c>
      <c r="F7" s="119">
        <f t="shared" si="0"/>
        <v>15917002.560000001</v>
      </c>
      <c r="G7" s="119">
        <f t="shared" si="0"/>
        <v>16712852.09</v>
      </c>
    </row>
    <row r="8" spans="1:7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473</v>
      </c>
      <c r="B14" s="75">
        <v>1004957</v>
      </c>
      <c r="C14" s="75">
        <v>1055204.8999999999</v>
      </c>
      <c r="D14" s="75">
        <v>1107965</v>
      </c>
      <c r="E14" s="75">
        <v>1163364</v>
      </c>
      <c r="F14" s="75">
        <v>1221532</v>
      </c>
      <c r="G14" s="75">
        <v>1282608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476</v>
      </c>
      <c r="B17" s="75">
        <v>12090000</v>
      </c>
      <c r="C17" s="75">
        <v>12694500</v>
      </c>
      <c r="D17" s="75">
        <v>13329225</v>
      </c>
      <c r="E17" s="75">
        <v>13995686.25</v>
      </c>
      <c r="F17" s="75">
        <v>14695470.560000001</v>
      </c>
      <c r="G17" s="75">
        <v>15430244.09</v>
      </c>
    </row>
    <row r="18" spans="1:7" x14ac:dyDescent="0.25">
      <c r="A18" s="58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479</v>
      </c>
      <c r="B20" s="75"/>
      <c r="C20" s="75"/>
      <c r="D20" s="75"/>
      <c r="E20" s="75"/>
      <c r="F20" s="75"/>
      <c r="G20" s="75"/>
    </row>
    <row r="21" spans="1:7" x14ac:dyDescent="0.25">
      <c r="A21" s="3" t="s">
        <v>480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479</v>
      </c>
      <c r="B27" s="76"/>
      <c r="C27" s="76"/>
      <c r="D27" s="76"/>
      <c r="E27" s="76"/>
      <c r="F27" s="76"/>
      <c r="G27" s="76"/>
    </row>
    <row r="28" spans="1:7" x14ac:dyDescent="0.25">
      <c r="A28" s="3" t="s">
        <v>486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479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488</v>
      </c>
      <c r="B31" s="119">
        <f>B21+B7+B28</f>
        <v>13094957</v>
      </c>
      <c r="C31" s="119">
        <f t="shared" ref="C31:G31" si="3">C21+C7+C28</f>
        <v>13749704.9</v>
      </c>
      <c r="D31" s="119">
        <f t="shared" si="3"/>
        <v>14437190</v>
      </c>
      <c r="E31" s="119">
        <f t="shared" si="3"/>
        <v>15159050.25</v>
      </c>
      <c r="F31" s="119">
        <f t="shared" si="3"/>
        <v>15917002.560000001</v>
      </c>
      <c r="G31" s="119">
        <f t="shared" si="3"/>
        <v>16712852.09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300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491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492</v>
      </c>
      <c r="B3" s="181"/>
      <c r="C3" s="181"/>
      <c r="D3" s="181"/>
      <c r="E3" s="181"/>
      <c r="F3" s="181"/>
      <c r="G3" s="182"/>
    </row>
    <row r="4" spans="1:7" x14ac:dyDescent="0.25">
      <c r="A4" s="180" t="s">
        <v>4</v>
      </c>
      <c r="B4" s="181"/>
      <c r="C4" s="181"/>
      <c r="D4" s="181"/>
      <c r="E4" s="181"/>
      <c r="F4" s="181"/>
      <c r="G4" s="182"/>
    </row>
    <row r="5" spans="1:7" x14ac:dyDescent="0.25">
      <c r="A5" s="174" t="s">
        <v>458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459</v>
      </c>
      <c r="B6" s="7" t="s">
        <v>460</v>
      </c>
      <c r="C6" s="33" t="s">
        <v>461</v>
      </c>
      <c r="D6" s="33" t="s">
        <v>462</v>
      </c>
      <c r="E6" s="33" t="s">
        <v>463</v>
      </c>
      <c r="F6" s="33" t="s">
        <v>464</v>
      </c>
      <c r="G6" s="33" t="s">
        <v>465</v>
      </c>
    </row>
    <row r="7" spans="1:7" ht="15.75" customHeight="1" x14ac:dyDescent="0.25">
      <c r="A7" s="26" t="s">
        <v>493</v>
      </c>
      <c r="B7" s="119">
        <f t="shared" ref="B7:G7" si="0">SUM(B8:B16)</f>
        <v>13094957.229999999</v>
      </c>
      <c r="C7" s="119">
        <f t="shared" si="0"/>
        <v>13749705</v>
      </c>
      <c r="D7" s="119">
        <f t="shared" si="0"/>
        <v>14437190</v>
      </c>
      <c r="E7" s="119">
        <f t="shared" si="0"/>
        <v>15206682</v>
      </c>
      <c r="F7" s="119">
        <f t="shared" si="0"/>
        <v>15917002</v>
      </c>
      <c r="G7" s="119">
        <f t="shared" si="0"/>
        <v>16712853</v>
      </c>
    </row>
    <row r="8" spans="1:7" x14ac:dyDescent="0.25">
      <c r="A8" s="58" t="s">
        <v>494</v>
      </c>
      <c r="B8" s="75">
        <v>9803180.8499999996</v>
      </c>
      <c r="C8" s="75">
        <v>10293340</v>
      </c>
      <c r="D8" s="75">
        <v>10808007</v>
      </c>
      <c r="E8" s="75">
        <v>11348407</v>
      </c>
      <c r="F8" s="75">
        <v>11915828</v>
      </c>
      <c r="G8" s="75">
        <v>12511619</v>
      </c>
    </row>
    <row r="9" spans="1:7" ht="15.75" customHeight="1" x14ac:dyDescent="0.25">
      <c r="A9" s="58" t="s">
        <v>495</v>
      </c>
      <c r="B9" s="75">
        <v>1111714.96</v>
      </c>
      <c r="C9" s="75">
        <v>1167301</v>
      </c>
      <c r="D9" s="75">
        <v>1225666</v>
      </c>
      <c r="E9" s="75">
        <v>1286949</v>
      </c>
      <c r="F9" s="75">
        <v>1351296</v>
      </c>
      <c r="G9" s="75">
        <v>1418861</v>
      </c>
    </row>
    <row r="10" spans="1:7" x14ac:dyDescent="0.25">
      <c r="A10" s="58" t="s">
        <v>496</v>
      </c>
      <c r="B10" s="75">
        <v>1259962.19</v>
      </c>
      <c r="C10" s="75">
        <v>1322960</v>
      </c>
      <c r="D10" s="75">
        <v>1389108</v>
      </c>
      <c r="E10" s="75">
        <v>1458564</v>
      </c>
      <c r="F10" s="75">
        <v>1531492</v>
      </c>
      <c r="G10" s="75">
        <v>1608067</v>
      </c>
    </row>
    <row r="11" spans="1:7" x14ac:dyDescent="0.25">
      <c r="A11" s="58" t="s">
        <v>497</v>
      </c>
      <c r="B11" s="75">
        <v>878953.23</v>
      </c>
      <c r="C11" s="75">
        <v>922901</v>
      </c>
      <c r="D11" s="75">
        <v>969046</v>
      </c>
      <c r="E11" s="75">
        <v>1017498</v>
      </c>
      <c r="F11" s="75">
        <v>1068373</v>
      </c>
      <c r="G11" s="75">
        <v>1121792</v>
      </c>
    </row>
    <row r="12" spans="1:7" x14ac:dyDescent="0.25">
      <c r="A12" s="58" t="s">
        <v>498</v>
      </c>
      <c r="B12" s="75">
        <v>41146</v>
      </c>
      <c r="C12" s="75">
        <v>43203</v>
      </c>
      <c r="D12" s="75">
        <v>45363</v>
      </c>
      <c r="E12" s="75">
        <v>47632</v>
      </c>
      <c r="F12" s="75">
        <v>50013</v>
      </c>
      <c r="G12" s="75">
        <v>52514</v>
      </c>
    </row>
    <row r="13" spans="1:7" x14ac:dyDescent="0.25">
      <c r="A13" s="58" t="s">
        <v>499</v>
      </c>
      <c r="B13" s="75">
        <v>0</v>
      </c>
      <c r="C13" s="75">
        <v>0</v>
      </c>
      <c r="D13" s="75">
        <v>0</v>
      </c>
      <c r="E13" s="75">
        <v>47632</v>
      </c>
      <c r="F13" s="75">
        <v>0</v>
      </c>
      <c r="G13" s="75">
        <v>0</v>
      </c>
    </row>
    <row r="14" spans="1:7" x14ac:dyDescent="0.25">
      <c r="A14" s="59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503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479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505</v>
      </c>
      <c r="B29" s="119">
        <f>B18+B7</f>
        <v>13094957.229999999</v>
      </c>
      <c r="C29" s="119">
        <f t="shared" ref="C29:G29" si="2">C18+C7</f>
        <v>13749705</v>
      </c>
      <c r="D29" s="119">
        <f t="shared" si="2"/>
        <v>14437190</v>
      </c>
      <c r="E29" s="119">
        <f t="shared" si="2"/>
        <v>15206682</v>
      </c>
      <c r="F29" s="119">
        <f t="shared" si="2"/>
        <v>15917002</v>
      </c>
      <c r="G29" s="119">
        <f t="shared" si="2"/>
        <v>16712853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13:D13 F13:G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B30" sqref="B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506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507</v>
      </c>
      <c r="B3" s="181"/>
      <c r="C3" s="181"/>
      <c r="D3" s="181"/>
      <c r="E3" s="181"/>
      <c r="F3" s="181"/>
      <c r="G3" s="182"/>
    </row>
    <row r="4" spans="1:7" x14ac:dyDescent="0.25">
      <c r="A4" s="180" t="s">
        <v>4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508</v>
      </c>
      <c r="B5" s="7" t="s">
        <v>509</v>
      </c>
      <c r="C5" s="33" t="s">
        <v>510</v>
      </c>
      <c r="D5" s="33" t="s">
        <v>511</v>
      </c>
      <c r="E5" s="33" t="s">
        <v>512</v>
      </c>
      <c r="F5" s="33" t="s">
        <v>513</v>
      </c>
      <c r="G5" s="33" t="s">
        <v>514</v>
      </c>
    </row>
    <row r="6" spans="1:7" ht="15.75" customHeight="1" x14ac:dyDescent="0.25">
      <c r="A6" s="26" t="s">
        <v>515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467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516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517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298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518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300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490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519</v>
      </c>
    </row>
    <row r="39" spans="1:7" x14ac:dyDescent="0.25">
      <c r="A39" t="s">
        <v>520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abSelected="1" zoomScale="75" zoomScaleNormal="75" workbookViewId="0">
      <selection activeCell="A26" sqref="A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521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NOMBRE DEL ENTE PÚBLICO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522</v>
      </c>
      <c r="B3" s="181"/>
      <c r="C3" s="181"/>
      <c r="D3" s="181"/>
      <c r="E3" s="181"/>
      <c r="F3" s="181"/>
      <c r="G3" s="182"/>
    </row>
    <row r="4" spans="1:7" x14ac:dyDescent="0.25">
      <c r="A4" s="180" t="s">
        <v>4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508</v>
      </c>
      <c r="B5" s="7" t="s">
        <v>509</v>
      </c>
      <c r="C5" s="33" t="s">
        <v>510</v>
      </c>
      <c r="D5" s="33" t="s">
        <v>511</v>
      </c>
      <c r="E5" s="33" t="s">
        <v>512</v>
      </c>
      <c r="F5" s="33" t="s">
        <v>513</v>
      </c>
      <c r="G5" s="33" t="s">
        <v>514</v>
      </c>
    </row>
    <row r="6" spans="1:7" ht="15.75" customHeight="1" x14ac:dyDescent="0.25">
      <c r="A6" s="26" t="s">
        <v>493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500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503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479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505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523</v>
      </c>
    </row>
    <row r="32" spans="1:7" x14ac:dyDescent="0.25">
      <c r="A32" t="s">
        <v>524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525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NOMBRE DEL ENTE PÚBLICO (a)</v>
      </c>
      <c r="B2" s="184"/>
      <c r="C2" s="184"/>
      <c r="D2" s="184"/>
      <c r="E2" s="184"/>
      <c r="F2" s="185"/>
    </row>
    <row r="3" spans="1:6" x14ac:dyDescent="0.25">
      <c r="A3" s="180" t="s">
        <v>526</v>
      </c>
      <c r="B3" s="181"/>
      <c r="C3" s="181"/>
      <c r="D3" s="181"/>
      <c r="E3" s="181"/>
      <c r="F3" s="182"/>
    </row>
    <row r="4" spans="1:6" ht="30" x14ac:dyDescent="0.25">
      <c r="A4" s="139" t="s">
        <v>508</v>
      </c>
      <c r="B4" s="7" t="s">
        <v>527</v>
      </c>
      <c r="C4" s="33" t="s">
        <v>528</v>
      </c>
      <c r="D4" s="33" t="s">
        <v>529</v>
      </c>
      <c r="E4" s="33" t="s">
        <v>530</v>
      </c>
      <c r="F4" s="33" t="s">
        <v>531</v>
      </c>
    </row>
    <row r="5" spans="1:6" ht="15.75" customHeight="1" x14ac:dyDescent="0.25">
      <c r="A5" s="143" t="s">
        <v>532</v>
      </c>
      <c r="B5" s="148"/>
      <c r="C5" s="148"/>
      <c r="D5" s="148"/>
      <c r="E5" s="148"/>
      <c r="F5" s="148"/>
    </row>
    <row r="6" spans="1:6" ht="30" x14ac:dyDescent="0.25">
      <c r="A6" s="146" t="s">
        <v>533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534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535</v>
      </c>
      <c r="B9" s="145"/>
      <c r="C9" s="145"/>
      <c r="D9" s="145"/>
      <c r="E9" s="145"/>
      <c r="F9" s="145"/>
    </row>
    <row r="10" spans="1:6" x14ac:dyDescent="0.25">
      <c r="A10" s="146" t="s">
        <v>536</v>
      </c>
      <c r="B10" s="155"/>
      <c r="C10" s="155"/>
      <c r="D10" s="155"/>
      <c r="E10" s="155"/>
      <c r="F10" s="155"/>
    </row>
    <row r="11" spans="1:6" x14ac:dyDescent="0.25">
      <c r="A11" s="67" t="s">
        <v>537</v>
      </c>
      <c r="B11" s="155"/>
      <c r="C11" s="155"/>
      <c r="D11" s="155"/>
      <c r="E11" s="155"/>
      <c r="F11" s="155"/>
    </row>
    <row r="12" spans="1:6" x14ac:dyDescent="0.25">
      <c r="A12" s="67" t="s">
        <v>538</v>
      </c>
      <c r="B12" s="155"/>
      <c r="C12" s="155"/>
      <c r="D12" s="155"/>
      <c r="E12" s="155"/>
      <c r="F12" s="155"/>
    </row>
    <row r="13" spans="1:6" x14ac:dyDescent="0.25">
      <c r="A13" s="67" t="s">
        <v>539</v>
      </c>
      <c r="B13" s="155"/>
      <c r="C13" s="155"/>
      <c r="D13" s="155"/>
      <c r="E13" s="155"/>
      <c r="F13" s="155"/>
    </row>
    <row r="14" spans="1:6" x14ac:dyDescent="0.25">
      <c r="A14" s="146" t="s">
        <v>540</v>
      </c>
      <c r="B14" s="155"/>
      <c r="C14" s="155"/>
      <c r="D14" s="155"/>
      <c r="E14" s="155"/>
      <c r="F14" s="155"/>
    </row>
    <row r="15" spans="1:6" x14ac:dyDescent="0.25">
      <c r="A15" s="67" t="s">
        <v>537</v>
      </c>
      <c r="B15" s="155"/>
      <c r="C15" s="155"/>
      <c r="D15" s="155"/>
      <c r="E15" s="155"/>
      <c r="F15" s="155"/>
    </row>
    <row r="16" spans="1:6" x14ac:dyDescent="0.25">
      <c r="A16" s="67" t="s">
        <v>538</v>
      </c>
      <c r="B16" s="156"/>
      <c r="C16" s="156"/>
      <c r="D16" s="156"/>
      <c r="E16" s="156"/>
      <c r="F16" s="156"/>
    </row>
    <row r="17" spans="1:6" x14ac:dyDescent="0.25">
      <c r="A17" s="67" t="s">
        <v>539</v>
      </c>
      <c r="B17" s="157"/>
      <c r="C17" s="157"/>
      <c r="D17" s="157"/>
      <c r="E17" s="157"/>
      <c r="F17" s="157"/>
    </row>
    <row r="18" spans="1:6" x14ac:dyDescent="0.25">
      <c r="A18" s="146" t="s">
        <v>541</v>
      </c>
      <c r="B18" s="157"/>
      <c r="C18" s="157"/>
      <c r="D18" s="157"/>
      <c r="E18" s="157"/>
      <c r="F18" s="157"/>
    </row>
    <row r="19" spans="1:6" x14ac:dyDescent="0.25">
      <c r="A19" s="146" t="s">
        <v>542</v>
      </c>
      <c r="B19" s="157"/>
      <c r="C19" s="157"/>
      <c r="D19" s="157"/>
      <c r="E19" s="157"/>
      <c r="F19" s="157"/>
    </row>
    <row r="20" spans="1:6" x14ac:dyDescent="0.25">
      <c r="A20" s="146" t="s">
        <v>543</v>
      </c>
      <c r="B20" s="158"/>
      <c r="C20" s="158"/>
      <c r="D20" s="158"/>
      <c r="E20" s="158"/>
      <c r="F20" s="158"/>
    </row>
    <row r="21" spans="1:6" x14ac:dyDescent="0.25">
      <c r="A21" s="146" t="s">
        <v>544</v>
      </c>
      <c r="B21" s="158"/>
      <c r="C21" s="158"/>
      <c r="D21" s="158"/>
      <c r="E21" s="158"/>
      <c r="F21" s="158"/>
    </row>
    <row r="22" spans="1:6" x14ac:dyDescent="0.25">
      <c r="A22" s="146" t="s">
        <v>545</v>
      </c>
      <c r="B22" s="158"/>
      <c r="C22" s="158"/>
      <c r="D22" s="158"/>
      <c r="E22" s="158"/>
      <c r="F22" s="158"/>
    </row>
    <row r="23" spans="1:6" x14ac:dyDescent="0.25">
      <c r="A23" s="146" t="s">
        <v>546</v>
      </c>
      <c r="B23" s="158"/>
      <c r="C23" s="158"/>
      <c r="D23" s="158"/>
      <c r="E23" s="158"/>
      <c r="F23" s="158"/>
    </row>
    <row r="24" spans="1:6" x14ac:dyDescent="0.25">
      <c r="A24" s="146" t="s">
        <v>547</v>
      </c>
      <c r="B24" s="150"/>
      <c r="C24" s="150"/>
      <c r="D24" s="150"/>
      <c r="E24" s="150"/>
      <c r="F24" s="150"/>
    </row>
    <row r="25" spans="1:6" x14ac:dyDescent="0.25">
      <c r="A25" s="146" t="s">
        <v>548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549</v>
      </c>
      <c r="B27" s="149"/>
      <c r="C27" s="149"/>
      <c r="D27" s="149"/>
      <c r="E27" s="149"/>
      <c r="F27" s="149"/>
    </row>
    <row r="28" spans="1:6" x14ac:dyDescent="0.25">
      <c r="A28" s="146" t="s">
        <v>550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551</v>
      </c>
      <c r="B30" s="53"/>
      <c r="C30" s="53"/>
      <c r="D30" s="53"/>
      <c r="E30" s="53"/>
      <c r="F30" s="53"/>
    </row>
    <row r="31" spans="1:6" x14ac:dyDescent="0.25">
      <c r="A31" s="154" t="s">
        <v>536</v>
      </c>
      <c r="B31" s="91"/>
      <c r="C31" s="91"/>
      <c r="D31" s="91"/>
      <c r="E31" s="91"/>
      <c r="F31" s="91"/>
    </row>
    <row r="32" spans="1:6" x14ac:dyDescent="0.25">
      <c r="A32" s="154" t="s">
        <v>540</v>
      </c>
      <c r="B32" s="91"/>
      <c r="C32" s="91"/>
      <c r="D32" s="91"/>
      <c r="E32" s="91"/>
      <c r="F32" s="91"/>
    </row>
    <row r="33" spans="1:6" x14ac:dyDescent="0.25">
      <c r="A33" s="154" t="s">
        <v>552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553</v>
      </c>
      <c r="B35" s="53"/>
      <c r="C35" s="53"/>
      <c r="D35" s="53"/>
      <c r="E35" s="53"/>
      <c r="F35" s="53"/>
    </row>
    <row r="36" spans="1:6" x14ac:dyDescent="0.25">
      <c r="A36" s="154" t="s">
        <v>554</v>
      </c>
      <c r="B36" s="53"/>
      <c r="C36" s="53"/>
      <c r="D36" s="53"/>
      <c r="E36" s="53"/>
      <c r="F36" s="53"/>
    </row>
    <row r="37" spans="1:6" x14ac:dyDescent="0.25">
      <c r="A37" s="154" t="s">
        <v>555</v>
      </c>
      <c r="B37" s="53"/>
      <c r="C37" s="53"/>
      <c r="D37" s="53"/>
      <c r="E37" s="53"/>
      <c r="F37" s="53"/>
    </row>
    <row r="38" spans="1:6" x14ac:dyDescent="0.25">
      <c r="A38" s="154" t="s">
        <v>556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557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558</v>
      </c>
      <c r="B42" s="53"/>
      <c r="C42" s="53"/>
      <c r="D42" s="53"/>
      <c r="E42" s="53"/>
      <c r="F42" s="53"/>
    </row>
    <row r="43" spans="1:6" x14ac:dyDescent="0.25">
      <c r="A43" s="154" t="s">
        <v>559</v>
      </c>
      <c r="B43" s="91"/>
      <c r="C43" s="91"/>
      <c r="D43" s="91"/>
      <c r="E43" s="91"/>
      <c r="F43" s="91"/>
    </row>
    <row r="44" spans="1:6" x14ac:dyDescent="0.25">
      <c r="A44" s="154" t="s">
        <v>560</v>
      </c>
      <c r="B44" s="91"/>
      <c r="C44" s="91"/>
      <c r="D44" s="91"/>
      <c r="E44" s="91"/>
      <c r="F44" s="91"/>
    </row>
    <row r="45" spans="1:6" x14ac:dyDescent="0.25">
      <c r="A45" s="154" t="s">
        <v>561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562</v>
      </c>
      <c r="B47" s="53"/>
      <c r="C47" s="53"/>
      <c r="D47" s="53"/>
      <c r="E47" s="53"/>
      <c r="F47" s="53"/>
    </row>
    <row r="48" spans="1:6" x14ac:dyDescent="0.25">
      <c r="A48" s="154" t="s">
        <v>560</v>
      </c>
      <c r="B48" s="91"/>
      <c r="C48" s="91"/>
      <c r="D48" s="91"/>
      <c r="E48" s="91"/>
      <c r="F48" s="91"/>
    </row>
    <row r="49" spans="1:6" x14ac:dyDescent="0.25">
      <c r="A49" s="154" t="s">
        <v>561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563</v>
      </c>
      <c r="B51" s="53"/>
      <c r="C51" s="53"/>
      <c r="D51" s="53"/>
      <c r="E51" s="53"/>
      <c r="F51" s="53"/>
    </row>
    <row r="52" spans="1:6" x14ac:dyDescent="0.25">
      <c r="A52" s="154" t="s">
        <v>560</v>
      </c>
      <c r="B52" s="91"/>
      <c r="C52" s="91"/>
      <c r="D52" s="91"/>
      <c r="E52" s="91"/>
      <c r="F52" s="91"/>
    </row>
    <row r="53" spans="1:6" x14ac:dyDescent="0.25">
      <c r="A53" s="154" t="s">
        <v>561</v>
      </c>
      <c r="B53" s="91"/>
      <c r="C53" s="91"/>
      <c r="D53" s="91"/>
      <c r="E53" s="91"/>
      <c r="F53" s="91"/>
    </row>
    <row r="54" spans="1:6" x14ac:dyDescent="0.25">
      <c r="A54" s="154" t="s">
        <v>564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565</v>
      </c>
      <c r="B56" s="53"/>
      <c r="C56" s="53"/>
      <c r="D56" s="53"/>
      <c r="E56" s="53"/>
      <c r="F56" s="53"/>
    </row>
    <row r="57" spans="1:6" x14ac:dyDescent="0.25">
      <c r="A57" s="154" t="s">
        <v>560</v>
      </c>
      <c r="B57" s="91"/>
      <c r="C57" s="91"/>
      <c r="D57" s="91"/>
      <c r="E57" s="91"/>
      <c r="F57" s="91"/>
    </row>
    <row r="58" spans="1:6" x14ac:dyDescent="0.25">
      <c r="A58" s="154" t="s">
        <v>561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566</v>
      </c>
      <c r="B60" s="53"/>
      <c r="C60" s="53"/>
      <c r="D60" s="53"/>
      <c r="E60" s="53"/>
      <c r="F60" s="53"/>
    </row>
    <row r="61" spans="1:6" x14ac:dyDescent="0.25">
      <c r="A61" s="154" t="s">
        <v>567</v>
      </c>
      <c r="B61" s="141"/>
      <c r="C61" s="141"/>
      <c r="D61" s="141"/>
      <c r="E61" s="141"/>
      <c r="F61" s="141"/>
    </row>
    <row r="62" spans="1:6" x14ac:dyDescent="0.25">
      <c r="A62" s="154" t="s">
        <v>568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569</v>
      </c>
      <c r="B64" s="141"/>
      <c r="C64" s="141"/>
      <c r="D64" s="141"/>
      <c r="E64" s="141"/>
      <c r="F64" s="141"/>
    </row>
    <row r="65" spans="1:6" x14ac:dyDescent="0.25">
      <c r="A65" s="154" t="s">
        <v>570</v>
      </c>
      <c r="B65" s="141"/>
      <c r="C65" s="141"/>
      <c r="D65" s="141"/>
      <c r="E65" s="141"/>
      <c r="F65" s="141"/>
    </row>
    <row r="66" spans="1:6" x14ac:dyDescent="0.25">
      <c r="A66" s="154" t="s">
        <v>571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456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457</v>
      </c>
      <c r="B3" s="132"/>
      <c r="C3" s="132"/>
      <c r="D3" s="132"/>
      <c r="E3" s="132"/>
      <c r="F3" s="132"/>
      <c r="G3" s="133"/>
    </row>
    <row r="4" spans="1:7" x14ac:dyDescent="0.25">
      <c r="A4" s="131" t="s">
        <v>4</v>
      </c>
      <c r="B4" s="132"/>
      <c r="C4" s="132"/>
      <c r="D4" s="132"/>
      <c r="E4" s="132"/>
      <c r="F4" s="132"/>
      <c r="G4" s="133"/>
    </row>
    <row r="5" spans="1:7" x14ac:dyDescent="0.25">
      <c r="A5" s="131" t="s">
        <v>458</v>
      </c>
      <c r="B5" s="132"/>
      <c r="C5" s="132"/>
      <c r="D5" s="132"/>
      <c r="E5" s="132"/>
      <c r="F5" s="132"/>
      <c r="G5" s="133"/>
    </row>
    <row r="6" spans="1:7" x14ac:dyDescent="0.25">
      <c r="A6" s="186" t="s">
        <v>508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572</v>
      </c>
      <c r="C7" s="187"/>
      <c r="D7" s="187"/>
      <c r="E7" s="187"/>
      <c r="F7" s="187"/>
      <c r="G7" s="187"/>
    </row>
    <row r="8" spans="1:7" ht="30" x14ac:dyDescent="0.25">
      <c r="A8" s="71" t="s">
        <v>515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580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517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300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489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491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492</v>
      </c>
      <c r="B3" s="114"/>
      <c r="C3" s="114"/>
      <c r="D3" s="114"/>
      <c r="E3" s="114"/>
      <c r="F3" s="114"/>
      <c r="G3" s="115"/>
    </row>
    <row r="4" spans="1:7" x14ac:dyDescent="0.25">
      <c r="A4" s="113" t="s">
        <v>4</v>
      </c>
      <c r="B4" s="114"/>
      <c r="C4" s="114"/>
      <c r="D4" s="114"/>
      <c r="E4" s="114"/>
      <c r="F4" s="114"/>
      <c r="G4" s="115"/>
    </row>
    <row r="5" spans="1:7" x14ac:dyDescent="0.25">
      <c r="A5" s="113" t="s">
        <v>458</v>
      </c>
      <c r="B5" s="114"/>
      <c r="C5" s="114"/>
      <c r="D5" s="114"/>
      <c r="E5" s="114"/>
      <c r="F5" s="114"/>
      <c r="G5" s="115"/>
    </row>
    <row r="6" spans="1:7" x14ac:dyDescent="0.25">
      <c r="A6" s="190" t="s">
        <v>583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572</v>
      </c>
      <c r="C7" s="187"/>
      <c r="D7" s="187"/>
      <c r="E7" s="187"/>
      <c r="F7" s="187"/>
      <c r="G7" s="187"/>
    </row>
    <row r="8" spans="1:7" x14ac:dyDescent="0.25">
      <c r="A8" s="26" t="s">
        <v>493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496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506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507</v>
      </c>
      <c r="B3" s="114"/>
      <c r="C3" s="114"/>
      <c r="D3" s="114"/>
      <c r="E3" s="114"/>
      <c r="F3" s="114"/>
      <c r="G3" s="115"/>
    </row>
    <row r="4" spans="1:7" x14ac:dyDescent="0.25">
      <c r="A4" s="116" t="s">
        <v>4</v>
      </c>
      <c r="B4" s="117"/>
      <c r="C4" s="117"/>
      <c r="D4" s="117"/>
      <c r="E4" s="117"/>
      <c r="F4" s="117"/>
      <c r="G4" s="118"/>
    </row>
    <row r="5" spans="1:7" x14ac:dyDescent="0.25">
      <c r="A5" s="193" t="s">
        <v>508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587</v>
      </c>
    </row>
    <row r="7" spans="1:7" x14ac:dyDescent="0.25">
      <c r="A7" s="62" t="s">
        <v>515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470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593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517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298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518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300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489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599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600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521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522</v>
      </c>
      <c r="B3" s="114"/>
      <c r="C3" s="114"/>
      <c r="D3" s="114"/>
      <c r="E3" s="114"/>
      <c r="F3" s="114"/>
      <c r="G3" s="115"/>
    </row>
    <row r="4" spans="1:7" x14ac:dyDescent="0.25">
      <c r="A4" s="116" t="s">
        <v>4</v>
      </c>
      <c r="B4" s="117"/>
      <c r="C4" s="117"/>
      <c r="D4" s="117"/>
      <c r="E4" s="117"/>
      <c r="F4" s="117"/>
      <c r="G4" s="118"/>
    </row>
    <row r="5" spans="1:7" x14ac:dyDescent="0.25">
      <c r="A5" s="196" t="s">
        <v>583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601</v>
      </c>
    </row>
    <row r="7" spans="1:7" x14ac:dyDescent="0.25">
      <c r="A7" s="26" t="s">
        <v>493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500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599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600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525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526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527</v>
      </c>
      <c r="C4" s="121" t="s">
        <v>528</v>
      </c>
      <c r="D4" s="121" t="s">
        <v>529</v>
      </c>
      <c r="E4" s="121" t="s">
        <v>530</v>
      </c>
      <c r="F4" s="121" t="s">
        <v>531</v>
      </c>
    </row>
    <row r="5" spans="1:6" ht="12.75" customHeight="1" x14ac:dyDescent="0.25">
      <c r="A5" s="18" t="s">
        <v>532</v>
      </c>
      <c r="B5" s="53"/>
      <c r="C5" s="53"/>
      <c r="D5" s="53"/>
      <c r="E5" s="53"/>
      <c r="F5" s="53"/>
    </row>
    <row r="6" spans="1:6" ht="30" x14ac:dyDescent="0.25">
      <c r="A6" s="59" t="s">
        <v>533</v>
      </c>
      <c r="B6" s="60"/>
      <c r="C6" s="60"/>
      <c r="D6" s="60"/>
      <c r="E6" s="60"/>
      <c r="F6" s="60"/>
    </row>
    <row r="7" spans="1:6" ht="15" x14ac:dyDescent="0.25">
      <c r="A7" s="59" t="s">
        <v>534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535</v>
      </c>
      <c r="B9" s="45"/>
      <c r="C9" s="45"/>
      <c r="D9" s="45"/>
      <c r="E9" s="45"/>
      <c r="F9" s="45"/>
    </row>
    <row r="10" spans="1:6" ht="15" x14ac:dyDescent="0.25">
      <c r="A10" s="59" t="s">
        <v>536</v>
      </c>
      <c r="B10" s="60"/>
      <c r="C10" s="60"/>
      <c r="D10" s="60"/>
      <c r="E10" s="60"/>
      <c r="F10" s="60"/>
    </row>
    <row r="11" spans="1:6" ht="15" x14ac:dyDescent="0.25">
      <c r="A11" s="80" t="s">
        <v>537</v>
      </c>
      <c r="B11" s="60"/>
      <c r="C11" s="60"/>
      <c r="D11" s="60"/>
      <c r="E11" s="60"/>
      <c r="F11" s="60"/>
    </row>
    <row r="12" spans="1:6" ht="15" x14ac:dyDescent="0.25">
      <c r="A12" s="80" t="s">
        <v>538</v>
      </c>
      <c r="B12" s="60"/>
      <c r="C12" s="60"/>
      <c r="D12" s="60"/>
      <c r="E12" s="60"/>
      <c r="F12" s="60"/>
    </row>
    <row r="13" spans="1:6" ht="15" x14ac:dyDescent="0.25">
      <c r="A13" s="80" t="s">
        <v>539</v>
      </c>
      <c r="B13" s="60"/>
      <c r="C13" s="60"/>
      <c r="D13" s="60"/>
      <c r="E13" s="60"/>
      <c r="F13" s="60"/>
    </row>
    <row r="14" spans="1:6" ht="15" x14ac:dyDescent="0.25">
      <c r="A14" s="59" t="s">
        <v>540</v>
      </c>
      <c r="B14" s="60"/>
      <c r="C14" s="60"/>
      <c r="D14" s="60"/>
      <c r="E14" s="60"/>
      <c r="F14" s="60"/>
    </row>
    <row r="15" spans="1:6" ht="15" x14ac:dyDescent="0.25">
      <c r="A15" s="80" t="s">
        <v>537</v>
      </c>
      <c r="B15" s="60"/>
      <c r="C15" s="60"/>
      <c r="D15" s="60"/>
      <c r="E15" s="60"/>
      <c r="F15" s="60"/>
    </row>
    <row r="16" spans="1:6" ht="15" x14ac:dyDescent="0.25">
      <c r="A16" s="80" t="s">
        <v>538</v>
      </c>
      <c r="B16" s="60"/>
      <c r="C16" s="60"/>
      <c r="D16" s="60"/>
      <c r="E16" s="60"/>
      <c r="F16" s="60"/>
    </row>
    <row r="17" spans="1:6" ht="15" x14ac:dyDescent="0.25">
      <c r="A17" s="80" t="s">
        <v>539</v>
      </c>
      <c r="B17" s="60"/>
      <c r="C17" s="60"/>
      <c r="D17" s="60"/>
      <c r="E17" s="60"/>
      <c r="F17" s="60"/>
    </row>
    <row r="18" spans="1:6" ht="15" x14ac:dyDescent="0.25">
      <c r="A18" s="59" t="s">
        <v>541</v>
      </c>
      <c r="B18" s="122"/>
      <c r="C18" s="60"/>
      <c r="D18" s="60"/>
      <c r="E18" s="60"/>
      <c r="F18" s="60"/>
    </row>
    <row r="19" spans="1:6" ht="15" x14ac:dyDescent="0.25">
      <c r="A19" s="59" t="s">
        <v>542</v>
      </c>
      <c r="B19" s="60"/>
      <c r="C19" s="60"/>
      <c r="D19" s="60"/>
      <c r="E19" s="60"/>
      <c r="F19" s="60"/>
    </row>
    <row r="20" spans="1:6" ht="30" x14ac:dyDescent="0.25">
      <c r="A20" s="59" t="s">
        <v>543</v>
      </c>
      <c r="B20" s="123"/>
      <c r="C20" s="123"/>
      <c r="D20" s="123"/>
      <c r="E20" s="123"/>
      <c r="F20" s="123"/>
    </row>
    <row r="21" spans="1:6" ht="30" x14ac:dyDescent="0.25">
      <c r="A21" s="59" t="s">
        <v>544</v>
      </c>
      <c r="B21" s="123"/>
      <c r="C21" s="123"/>
      <c r="D21" s="123"/>
      <c r="E21" s="123"/>
      <c r="F21" s="123"/>
    </row>
    <row r="22" spans="1:6" ht="30" x14ac:dyDescent="0.25">
      <c r="A22" s="59" t="s">
        <v>545</v>
      </c>
      <c r="B22" s="123"/>
      <c r="C22" s="123"/>
      <c r="D22" s="123"/>
      <c r="E22" s="123"/>
      <c r="F22" s="123"/>
    </row>
    <row r="23" spans="1:6" ht="15" x14ac:dyDescent="0.25">
      <c r="A23" s="59" t="s">
        <v>546</v>
      </c>
      <c r="B23" s="123"/>
      <c r="C23" s="123"/>
      <c r="D23" s="123"/>
      <c r="E23" s="123"/>
      <c r="F23" s="123"/>
    </row>
    <row r="24" spans="1:6" ht="15" x14ac:dyDescent="0.25">
      <c r="A24" s="59" t="s">
        <v>547</v>
      </c>
      <c r="B24" s="124"/>
      <c r="C24" s="60"/>
      <c r="D24" s="60"/>
      <c r="E24" s="60"/>
      <c r="F24" s="60"/>
    </row>
    <row r="25" spans="1:6" ht="15" x14ac:dyDescent="0.25">
      <c r="A25" s="59" t="s">
        <v>548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549</v>
      </c>
      <c r="B27" s="45"/>
      <c r="C27" s="45"/>
      <c r="D27" s="45"/>
      <c r="E27" s="45"/>
      <c r="F27" s="45"/>
    </row>
    <row r="28" spans="1:6" ht="15" x14ac:dyDescent="0.25">
      <c r="A28" s="59" t="s">
        <v>550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551</v>
      </c>
      <c r="B30" s="45"/>
      <c r="C30" s="45"/>
      <c r="D30" s="45"/>
      <c r="E30" s="45"/>
      <c r="F30" s="45"/>
    </row>
    <row r="31" spans="1:6" ht="15" x14ac:dyDescent="0.25">
      <c r="A31" s="59" t="s">
        <v>536</v>
      </c>
      <c r="B31" s="60"/>
      <c r="C31" s="60"/>
      <c r="D31" s="60"/>
      <c r="E31" s="60"/>
      <c r="F31" s="60"/>
    </row>
    <row r="32" spans="1:6" ht="15" x14ac:dyDescent="0.25">
      <c r="A32" s="59" t="s">
        <v>540</v>
      </c>
      <c r="B32" s="60"/>
      <c r="C32" s="60"/>
      <c r="D32" s="60"/>
      <c r="E32" s="60"/>
      <c r="F32" s="60"/>
    </row>
    <row r="33" spans="1:6" ht="15" x14ac:dyDescent="0.25">
      <c r="A33" s="59" t="s">
        <v>552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553</v>
      </c>
      <c r="B35" s="45"/>
      <c r="C35" s="45"/>
      <c r="D35" s="45"/>
      <c r="E35" s="45"/>
      <c r="F35" s="45"/>
    </row>
    <row r="36" spans="1:6" ht="15" x14ac:dyDescent="0.25">
      <c r="A36" s="59" t="s">
        <v>554</v>
      </c>
      <c r="B36" s="60"/>
      <c r="C36" s="60"/>
      <c r="D36" s="60"/>
      <c r="E36" s="60"/>
      <c r="F36" s="60"/>
    </row>
    <row r="37" spans="1:6" ht="15" x14ac:dyDescent="0.25">
      <c r="A37" s="59" t="s">
        <v>555</v>
      </c>
      <c r="B37" s="60"/>
      <c r="C37" s="60"/>
      <c r="D37" s="60"/>
      <c r="E37" s="60"/>
      <c r="F37" s="60"/>
    </row>
    <row r="38" spans="1:6" ht="15" x14ac:dyDescent="0.25">
      <c r="A38" s="59" t="s">
        <v>556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557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558</v>
      </c>
      <c r="B42" s="45"/>
      <c r="C42" s="45"/>
      <c r="D42" s="45"/>
      <c r="E42" s="45"/>
      <c r="F42" s="45"/>
    </row>
    <row r="43" spans="1:6" ht="15" x14ac:dyDescent="0.25">
      <c r="A43" s="59" t="s">
        <v>559</v>
      </c>
      <c r="B43" s="60"/>
      <c r="C43" s="60"/>
      <c r="D43" s="60"/>
      <c r="E43" s="60"/>
      <c r="F43" s="60"/>
    </row>
    <row r="44" spans="1:6" ht="15" x14ac:dyDescent="0.25">
      <c r="A44" s="59" t="s">
        <v>560</v>
      </c>
      <c r="B44" s="60"/>
      <c r="C44" s="60"/>
      <c r="D44" s="60"/>
      <c r="E44" s="60"/>
      <c r="F44" s="60"/>
    </row>
    <row r="45" spans="1:6" ht="15" x14ac:dyDescent="0.25">
      <c r="A45" s="59" t="s">
        <v>561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562</v>
      </c>
      <c r="B47" s="45"/>
      <c r="C47" s="45"/>
      <c r="D47" s="45"/>
      <c r="E47" s="45"/>
      <c r="F47" s="45"/>
    </row>
    <row r="48" spans="1:6" ht="15" x14ac:dyDescent="0.25">
      <c r="A48" s="59" t="s">
        <v>560</v>
      </c>
      <c r="B48" s="123"/>
      <c r="C48" s="123"/>
      <c r="D48" s="123"/>
      <c r="E48" s="123"/>
      <c r="F48" s="123"/>
    </row>
    <row r="49" spans="1:6" ht="15" x14ac:dyDescent="0.25">
      <c r="A49" s="59" t="s">
        <v>561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563</v>
      </c>
      <c r="B51" s="45"/>
      <c r="C51" s="45"/>
      <c r="D51" s="45"/>
      <c r="E51" s="45"/>
      <c r="F51" s="45"/>
    </row>
    <row r="52" spans="1:6" ht="15" x14ac:dyDescent="0.25">
      <c r="A52" s="59" t="s">
        <v>560</v>
      </c>
      <c r="B52" s="60"/>
      <c r="C52" s="60"/>
      <c r="D52" s="60"/>
      <c r="E52" s="60"/>
      <c r="F52" s="60"/>
    </row>
    <row r="53" spans="1:6" ht="15" x14ac:dyDescent="0.25">
      <c r="A53" s="59" t="s">
        <v>561</v>
      </c>
      <c r="B53" s="60"/>
      <c r="C53" s="60"/>
      <c r="D53" s="60"/>
      <c r="E53" s="60"/>
      <c r="F53" s="60"/>
    </row>
    <row r="54" spans="1:6" ht="15" x14ac:dyDescent="0.25">
      <c r="A54" s="59" t="s">
        <v>564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565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560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561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566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567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568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569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570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571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0c865bf4-0f22-4e4d-b041-7b0c1657e5a8"/>
    <ds:schemaRef ds:uri="6aa8a68a-ab09-4ac8-a697-fdce915bc56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2023-03-16T22:14:51Z</dcterms:created>
  <dcterms:modified xsi:type="dcterms:W3CDTF">2025-07-24T19:05:59Z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