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SIRET 1 TRIM 2026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F56" i="59"/>
  <c r="H110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<sst xmlns="http://schemas.openxmlformats.org/spreadsheetml/2006/main" count="854" uniqueCount="598">
  <si>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</si>
  <si>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</si>
  <si>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</si>
  <si>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</si>
  <si>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</si>
  <si>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</si>
  <si>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</si>
  <si>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</si>
  <si>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</si>
  <si>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</si>
  <si>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</si>
  <si>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</si>
  <si>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</si>
  <si>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</si>
  <si>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</si>
  <si>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</si>
  <si>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</si>
  <si>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</si>
  <si>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</si>
  <si>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</si>
  <si>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</si>
  <si>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</si>
  <si>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</si>
  <si>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</si>
  <si>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</si>
  <si>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</si>
  <si>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</si>
  <si>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</si>
  <si>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</si>
  <si>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</si>
  <si>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</si>
  <si>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</si>
  <si>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</si>
  <si>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</si>
  <si>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</si>
  <si>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</si>
  <si>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</si>
  <si>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</si>
  <si>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</si>
  <si>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</si>
  <si>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</si>
  <si>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</si>
  <si>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</si>
  <si>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</si>
  <si>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</si>
  <si>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</si>
  <si>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</si>
  <si>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</si>
  <si>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</si>
  <si>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</si>
  <si>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</si>
  <si>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</si>
  <si>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</si>
  <si>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</si>
  <si>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</si>
  <si>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</si>
  <si>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</si>
  <si>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</si>
  <si>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</si>
  <si>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</si>
  <si>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</si>
  <si>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</si>
  <si>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</si>
  <si>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</si>
  <si>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</si>
  <si>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</si>
  <si>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</si>
  <si>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</si>
  <si>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</si>
  <si>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</si>
  <si>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</si>
  <si>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</si>
  <si>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</si>
  <si>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</si>
  <si>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</si>
  <si>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</si>
  <si>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</si>
  <si>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</si>
  <si>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</si>
  <si>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</si>
  <si>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</si>
  <si>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</si>
  <si>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</si>
  <si>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</si>
  <si>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</si>
  <si>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</si>
  <si>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</si>
  <si>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</si>
  <si>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</si>
  <si>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</si>
  <si>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</si>
  <si>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</si>
  <si>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</si>
  <si>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</si>
  <si>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</si>
  <si>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</si>
  <si>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</si>
  <si>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</si>
  <si>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</si>
  <si>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</si>
  <si>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</si>
  <si>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</si>
  <si>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</si>
  <si>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</si>
  <si>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</si>
  <si>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</si>
  <si>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</si>
  <si>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</si>
  <si>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</si>
  <si>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</si>
  <si>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</si>
  <si>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</si>
  <si>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</si>
  <si>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</si>
  <si>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</si>
  <si>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</si>
  <si>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</si>
  <si>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</si>
  <si>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</si>
  <si>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</si>
  <si>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</si>
  <si>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</si>
  <si>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</si>
  <si>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</si>
  <si>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</si>
  <si>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</si>
  <si>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</si>
  <si>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</si>
  <si>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</si>
  <si>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</si>
  <si>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</si>
  <si>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</si>
  <si>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</si>
  <si>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</si>
  <si>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</si>
  <si>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</si>
  <si>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</si>
  <si>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</si>
  <si>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</si>
  <si>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</si>
  <si>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</si>
  <si>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</si>
  <si>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</si>
  <si>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</si>
  <si>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</si>
  <si>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</si>
  <si>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</si>
  <si>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</si>
  <si>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</si>
  <si>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</si>
  <si>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</si>
  <si>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</si>
  <si>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</si>
  <si>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</si>
  <si>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</si>
  <si>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</si>
  <si>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</si>
  <si>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</si>
  <si>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</si>
  <si>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</si>
  <si>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</si>
  <si>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</si>
  <si>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</si>
  <si>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</si>
  <si>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</si>
  <si>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</si>
  <si>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</si>
  <si>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</si>
  <si>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</si>
  <si>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</si>
  <si>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</si>
  <si>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</si>
  <si>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</si>
  <si>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</si>
  <si>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</si>
  <si>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</si>
  <si>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</si>
  <si>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</si>
  <si>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</si>
  <si>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</si>
  <si>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</si>
  <si>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</si>
  <si>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</si>
  <si>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</si>
  <si>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</si>
  <si>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</si>
  <si>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</si>
  <si>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</si>
  <si>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</si>
  <si>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</si>
  <si>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</si>
  <si>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</si>
  <si>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</si>
  <si>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</si>
  <si>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</si>
  <si>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</si>
  <si>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</si>
  <si>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</si>
  <si>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</si>
  <si>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</si>
  <si>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</si>
  <si>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</si>
  <si>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</si>
  <si>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</si>
  <si>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</si>
  <si>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</si>
  <si>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</si>
  <si>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</si>
  <si>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</si>
  <si>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</si>
  <si>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</si>
  <si>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</si>
  <si>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</si>
  <si>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</si>
  <si>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</si>
  <si>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</si>
  <si>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</si>
  <si>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</si>
  <si>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</si>
  <si>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</si>
  <si>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</si>
  <si>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</si>
  <si>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</si>
  <si>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</si>
  <si>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</si>
  <si>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</si>
  <si>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</si>
  <si>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</si>
  <si>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</si>
  <si>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</si>
  <si>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</si>
  <si>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</si>
  <si>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</si>
  <si>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</si>
  <si>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</si>
  <si>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</si>
  <si>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</si>
  <si>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</si>
  <si>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</si>
  <si>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</si>
  <si>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</si>
  <si>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</si>
  <si>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</si>
  <si>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</si>
  <si>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</si>
  <si>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</si>
  <si>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</si>
  <si>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</si>
  <si>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</si>
  <si>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</si>
  <si>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</si>
  <si>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</si>
  <si>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</si>
  <si>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</si>
  <si>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</si>
  <si>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</si>
  <si>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</si>
  <si>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</si>
  <si>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</si>
  <si>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</si>
  <si>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</si>
  <si>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</si>
  <si>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</si>
  <si>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</si>
  <si>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</si>
  <si>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</si>
  <si>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</si>
  <si>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</si>
  <si>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</si>
  <si>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</si>
  <si>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</si>
  <si>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</si>
  <si>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</si>
  <si>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</si>
  <si>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</si>
  <si>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</si>
  <si>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</si>
  <si>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</si>
  <si>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</si>
  <si>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</si>
  <si>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</si>
  <si>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</si>
  <si>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</si>
  <si>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</si>
  <si>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</si>
  <si>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</si>
  <si>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</si>
  <si>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</si>
  <si>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</si>
  <si>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</si>
  <si>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</si>
  <si>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</si>
  <si>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</si>
  <si>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</si>
  <si>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</si>
  <si>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</si>
  <si>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</si>
  <si>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</si>
  <si>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</si>
  <si>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</si>
  <si>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</si>
  <si>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</si>
  <si>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</si>
  <si>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</si>
  <si>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</si>
  <si>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</si>
  <si>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</si>
  <si>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</si>
  <si>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</si>
  <si>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</si>
  <si>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</si>
  <si>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</si>
  <si>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</si>
  <si>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</si>
  <si>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</si>
  <si>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</si>
  <si>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</si>
  <si>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</si>
  <si>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</si>
  <si>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</si>
  <si>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</si>
  <si>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</si>
  <si>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</si>
  <si>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</si>
  <si>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</si>
  <si>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</si>
  <si>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</si>
  <si>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</si>
  <si>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</si>
  <si>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</si>
  <si>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</si>
  <si>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</si>
  <si>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</si>
  <si>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</si>
  <si>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</si>
  <si>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</si>
  <si>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</si>
  <si>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</si>
  <si>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</si>
  <si>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</si>
  <si>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</si>
  <si>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</si>
  <si>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</si>
  <si>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</si>
  <si>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</si>
  <si>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</si>
  <si>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</si>
  <si>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</si>
  <si>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</si>
  <si>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</si>
  <si>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</si>
  <si>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</si>
  <si>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</si>
  <si>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</si>
  <si>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</si>
  <si>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</si>
  <si>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</si>
  <si>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</si>
  <si>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</si>
  <si>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</si>
  <si>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</si>
  <si>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</si>
  <si>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</si>
  <si>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</si>
  <si>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</si>
  <si>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</si>
  <si>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</si>
  <si>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</si>
  <si>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</si>
  <si>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</si>
  <si>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</si>
  <si>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</si>
  <si>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</si>
  <si>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</si>
  <si>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</si>
  <si>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</si>
  <si>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</si>
  <si>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</si>
  <si>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</si>
  <si>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</si>
  <si>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</si>
  <si>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</si>
  <si>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</si>
  <si>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</si>
  <si>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</si>
  <si>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</si>
  <si>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</si>
  <si>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</si>
  <si>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</si>
  <si>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</si>
  <si>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</si>
  <si>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</si>
  <si>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</si>
  <si>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</si>
  <si>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</si>
  <si>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</si>
  <si>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</si>
  <si>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</si>
  <si>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</si>
  <si>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</si>
  <si>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</si>
  <si>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</si>
  <si>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</si>
  <si>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</si>
  <si>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</si>
  <si>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</si>
  <si>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</si>
  <si>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</si>
  <si>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</si>
  <si>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</si>
  <si>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</si>
  <si>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</si>
  <si>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</si>
  <si>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</si>
  <si>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</si>
  <si>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</si>
  <si>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</si>
  <si>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</si>
  <si>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</si>
  <si>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</si>
  <si>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</si>
  <si>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</si>
  <si>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</si>
  <si>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</si>
  <si>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</si>
  <si>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</si>
  <si>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</si>
  <si>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</si>
  <si>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</si>
  <si>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</si>
  <si>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</si>
  <si>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</si>
  <si>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</si>
  <si>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</si>
  <si>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</si>
  <si>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</si>
  <si>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</si>
  <si>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</si>
  <si>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</si>
  <si>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</si>
  <si>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</si>
  <si>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</si>
  <si>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</si>
  <si>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</si>
  <si>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</si>
  <si>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</si>
  <si>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</si>
  <si>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</si>
  <si>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</si>
  <si>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</si>
  <si>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</si>
  <si>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</si>
  <si>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</si>
  <si>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</si>
  <si>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</si>
  <si>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</si>
  <si>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</si>
  <si>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</si>
  <si>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</si>
  <si>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</si>
  <si>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</si>
  <si>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</si>
  <si>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</si>
  <si>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</si>
  <si>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</si>
  <si>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</si>
  <si>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</si>
  <si>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</si>
  <si>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</si>
  <si>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</si>
  <si>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</si>
  <si>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</si>
  <si>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</si>
  <si>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</si>
  <si>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</si>
  <si>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</si>
  <si>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</si>
  <si>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</si>
  <si>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</si>
  <si>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</si>
  <si>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</si>
  <si>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</si>
  <si>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</si>
  <si>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</si>
  <si>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</si>
  <si>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</si>
  <si>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</si>
  <si>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</si>
  <si>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</si>
  <si>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</si>
  <si>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</si>
  <si>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</si>
  <si>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</si>
  <si>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</si>
  <si>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</si>
  <si>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</si>
  <si>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</si>
  <si>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</si>
  <si>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</si>
  <si>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</si>
  <si>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</si>
  <si>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</si>
  <si>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</si>
  <si>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</si>
  <si>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</si>
  <si>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</si>
  <si>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</si>
  <si>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</si>
  <si>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</si>
  <si>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</si>
  <si>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</si>
  <si>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</si>
  <si>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</si>
  <si>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</si>
  <si>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</si>
  <si>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</si>
  <si>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</si>
  <si>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</si>
  <si>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</si>
  <si>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</si>
  <si>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</si>
  <si>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</si>
  <si>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</si>
  <si>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</si>
  <si>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</si>
  <si>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</si>
  <si>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</si>
  <si>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</si>
  <si>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</si>
  <si>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</si>
  <si>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</si>
  <si>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</si>
  <si>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</si>
  <si>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</si>
  <si>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</si>
  <si>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</si>
  <si>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</si>
  <si>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</si>
  <si>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</si>
  <si>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</si>
  <si>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</si>
  <si>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</si>
  <si>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</si>
  <si>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</si>
  <si>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</si>
  <si>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</si>
  <si>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</si>
  <si>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</si>
  <si>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</si>
  <si>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</si>
  <si>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</si>
  <si>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</si>
  <si>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</si>
  <si>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</si>
  <si>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</si>
  <si>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</si>
  <si>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</si>
  <si>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</si>
  <si>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</si>
  <si>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</si>
  <si>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</si>
  <si>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</si>
  <si>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</si>
  <si>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</si>
  <si>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</si>
  <si>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</si>
  <si>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</si>
  <si>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</si>
  <si>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</si>
  <si>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</si>
  <si>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</si>
  <si>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</si>
  <si>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</si>
  <si>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</si>
  <si>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</si>
  <si>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</si>
  <si>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</si>
  <si>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</si>
  <si>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</si>
  <si>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</si>
  <si>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</si>
  <si>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</si>
  <si>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</si>
  <si>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</si>
  <si>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</si>
  <si>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</si>
  <si>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</si>
  <si>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</si>
  <si>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</si>
  <si>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</si>
  <si>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</si>
  <si>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</si>
  <si>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</si>
  <si>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</si>
  <si>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</si>
  <si>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Sistema para el Desarrollo Integral de la Familia del Municipio de Cortázar, Gto.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</si>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</sst>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28" sqref="E28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595</v>
      </c>
      <c r="B1" s="162"/>
      <c r="C1" s="104" t="s">
        <v>494</v>
      </c>
      <c r="D1" s="105">
        <v>2026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06" t="s">
        <v>500</v>
      </c>
    </row>
    <row r="3" spans="1:4" ht="16.149999999999999" customHeight="1" x14ac:dyDescent="0.2">
      <c r="A3" s="165" t="s">
        <v>596</v>
      </c>
      <c r="B3" s="166"/>
      <c r="C3" s="10" t="s">
        <v>496</v>
      </c>
      <c r="D3" s="107">
        <v>1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3" x14ac:dyDescent="0.2">
      <c r="A17" s="35" t="s">
        <v>8</v>
      </c>
      <c r="B17" s="36" t="s">
        <v>80</v>
      </c>
    </row>
    <row r="18" spans="1:3" x14ac:dyDescent="0.2">
      <c r="A18" s="35" t="s">
        <v>9</v>
      </c>
      <c r="B18" s="36" t="s">
        <v>10</v>
      </c>
    </row>
    <row r="19" spans="1:3" x14ac:dyDescent="0.2">
      <c r="A19" s="35" t="s">
        <v>11</v>
      </c>
      <c r="B19" s="36" t="s">
        <v>12</v>
      </c>
    </row>
    <row r="20" spans="1:3" x14ac:dyDescent="0.2">
      <c r="A20" s="35" t="s">
        <v>13</v>
      </c>
      <c r="B20" s="36" t="s">
        <v>14</v>
      </c>
    </row>
    <row r="21" spans="1:3" x14ac:dyDescent="0.2">
      <c r="A21" s="35" t="s">
        <v>15</v>
      </c>
      <c r="B21" s="36" t="s">
        <v>16</v>
      </c>
    </row>
    <row r="22" spans="1:3" x14ac:dyDescent="0.2">
      <c r="A22" s="35" t="s">
        <v>17</v>
      </c>
      <c r="B22" s="36" t="s">
        <v>490</v>
      </c>
    </row>
    <row r="23" spans="1:3" x14ac:dyDescent="0.2">
      <c r="A23" s="35" t="s">
        <v>18</v>
      </c>
      <c r="B23" s="36" t="s">
        <v>19</v>
      </c>
    </row>
    <row r="24" spans="1:3" x14ac:dyDescent="0.2">
      <c r="A24" s="35" t="s">
        <v>20</v>
      </c>
      <c r="B24" s="36" t="s">
        <v>113</v>
      </c>
    </row>
    <row r="25" spans="1:3" x14ac:dyDescent="0.2">
      <c r="A25" s="35" t="s">
        <v>21</v>
      </c>
      <c r="B25" s="36" t="s">
        <v>577</v>
      </c>
    </row>
    <row r="26" spans="1:3" x14ac:dyDescent="0.2">
      <c r="A26" s="35" t="s">
        <v>579</v>
      </c>
      <c r="B26" s="36" t="s">
        <v>580</v>
      </c>
    </row>
    <row r="27" spans="1:3" x14ac:dyDescent="0.2">
      <c r="A27" s="35" t="s">
        <v>578</v>
      </c>
      <c r="B27" s="36" t="s">
        <v>581</v>
      </c>
    </row>
    <row r="28" spans="1:3" x14ac:dyDescent="0.2">
      <c r="A28" s="35" t="s">
        <v>22</v>
      </c>
      <c r="B28" s="36" t="s">
        <v>23</v>
      </c>
      <c r="C28" s="1">
        <v>0</v>
      </c>
    </row>
    <row r="29" spans="1:3" x14ac:dyDescent="0.2">
      <c r="A29" s="35" t="s">
        <v>24</v>
      </c>
      <c r="B29" s="36" t="s">
        <v>25</v>
      </c>
      <c r="C29" s="1">
        <v>0</v>
      </c>
    </row>
    <row r="30" spans="1:3" x14ac:dyDescent="0.2">
      <c r="A30" s="35" t="s">
        <v>26</v>
      </c>
      <c r="B30" s="36" t="s">
        <v>585</v>
      </c>
    </row>
    <row r="31" spans="1:3" x14ac:dyDescent="0.2">
      <c r="A31" s="35" t="s">
        <v>27</v>
      </c>
      <c r="B31" s="36" t="s">
        <v>586</v>
      </c>
    </row>
    <row r="32" spans="1:3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4" t="s">
        <v>595</v>
      </c>
      <c r="B1" s="164"/>
      <c r="C1" s="164"/>
      <c r="D1" s="10" t="s">
        <v>497</v>
      </c>
      <c r="E1" s="18">
        <v>2026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8" t="s">
        <v>500</v>
      </c>
    </row>
    <row r="3" spans="1:5" s="11" customFormat="1" ht="18.95" customHeight="1" x14ac:dyDescent="0.25">
      <c r="A3" s="164" t="s">
        <v>596</v>
      </c>
      <c r="B3" s="164"/>
      <c r="C3" s="164"/>
      <c r="D3" s="10" t="s">
        <v>499</v>
      </c>
      <c r="E3" s="18">
        <v>1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589</v>
      </c>
    </row>
    <row r="9" spans="1:5" x14ac:dyDescent="0.2">
      <c r="A9" s="109">
        <v>4000</v>
      </c>
      <c r="B9" s="108" t="s">
        <v>549</v>
      </c>
      <c r="C9" s="140">
        <f>SUM(C10+C57+C69)</f>
        <v>3575103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222</v>
      </c>
      <c r="C10" s="140">
        <f>SUM(C11+C21+C27+C30+C36+C39+C48)</f>
        <v>275103</v>
      </c>
      <c r="D10" s="78"/>
      <c r="E10" s="39"/>
    </row>
    <row r="11" spans="1:5" x14ac:dyDescent="0.2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492</v>
      </c>
      <c r="C48" s="140">
        <f>SUM(C49:C56)</f>
        <v>275103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41">
        <v>275103</v>
      </c>
      <c r="D51" s="78"/>
      <c r="E51" s="39"/>
    </row>
    <row r="52" spans="1:5" ht="22.5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424</v>
      </c>
      <c r="C57" s="140">
        <f>+C58+C64</f>
        <v>3250000</v>
      </c>
      <c r="D57" s="78"/>
      <c r="E57" s="39"/>
    </row>
    <row r="58" spans="1:5" ht="22.5" x14ac:dyDescent="0.2">
      <c r="A58" s="109">
        <v>4210</v>
      </c>
      <c r="B58" s="110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254</v>
      </c>
      <c r="C64" s="140">
        <f>SUM(C65:C68)</f>
        <v>3250000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3250000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259</v>
      </c>
      <c r="C69" s="140">
        <f>C70+C73+C79+C81+C83</f>
        <v>50000</v>
      </c>
      <c r="D69" s="41"/>
      <c r="E69" s="41"/>
    </row>
    <row r="70" spans="1:5" x14ac:dyDescent="0.2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270</v>
      </c>
      <c r="C83" s="140">
        <f>SUM(C84:C90)</f>
        <v>50000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50000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11">
        <v>5000</v>
      </c>
      <c r="B94" s="108" t="s">
        <v>276</v>
      </c>
      <c r="C94" s="140">
        <f>C95+C123+C156+C166+C181+C210</f>
        <v>3483104.9899999998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0">
        <f>C96+C103+C113</f>
        <v>3296334.55</v>
      </c>
      <c r="D95" s="112">
        <f>C95/$C$94</f>
        <v>0.9463781767887508</v>
      </c>
      <c r="E95" s="41"/>
    </row>
    <row r="96" spans="1:5" x14ac:dyDescent="0.2">
      <c r="A96" s="111">
        <v>5110</v>
      </c>
      <c r="B96" s="108" t="s">
        <v>278</v>
      </c>
      <c r="C96" s="140">
        <f>SUM(C97:C102)</f>
        <v>2234286.7699999996</v>
      </c>
      <c r="D96" s="112">
        <f t="shared" ref="D96:D159" si="0">C96/$C$94</f>
        <v>0.64146408920048081</v>
      </c>
      <c r="E96" s="41"/>
    </row>
    <row r="97" spans="1:5" x14ac:dyDescent="0.2">
      <c r="A97" s="43">
        <v>5111</v>
      </c>
      <c r="B97" s="41" t="s">
        <v>279</v>
      </c>
      <c r="C97" s="141">
        <v>1310819.8999999999</v>
      </c>
      <c r="D97" s="44">
        <f t="shared" si="0"/>
        <v>0.37633660304910876</v>
      </c>
      <c r="E97" s="41"/>
    </row>
    <row r="98" spans="1:5" x14ac:dyDescent="0.2">
      <c r="A98" s="43">
        <v>5112</v>
      </c>
      <c r="B98" s="41" t="s">
        <v>280</v>
      </c>
      <c r="C98" s="141">
        <v>15900</v>
      </c>
      <c r="D98" s="44">
        <f t="shared" si="0"/>
        <v>4.5648925443387226E-3</v>
      </c>
      <c r="E98" s="41"/>
    </row>
    <row r="99" spans="1:5" x14ac:dyDescent="0.2">
      <c r="A99" s="43">
        <v>5113</v>
      </c>
      <c r="B99" s="41" t="s">
        <v>281</v>
      </c>
      <c r="C99" s="141">
        <v>17652.88</v>
      </c>
      <c r="D99" s="44">
        <f t="shared" si="0"/>
        <v>5.0681446728368653E-3</v>
      </c>
      <c r="E99" s="41"/>
    </row>
    <row r="100" spans="1:5" x14ac:dyDescent="0.2">
      <c r="A100" s="43">
        <v>5114</v>
      </c>
      <c r="B100" s="41" t="s">
        <v>282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283</v>
      </c>
      <c r="C101" s="141">
        <v>889913.99</v>
      </c>
      <c r="D101" s="44">
        <f t="shared" si="0"/>
        <v>0.25549444893419654</v>
      </c>
      <c r="E101" s="41"/>
    </row>
    <row r="102" spans="1:5" x14ac:dyDescent="0.2">
      <c r="A102" s="43">
        <v>5116</v>
      </c>
      <c r="B102" s="41" t="s">
        <v>284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285</v>
      </c>
      <c r="C103" s="140">
        <f>SUM(C104:C112)</f>
        <v>704166.74000000011</v>
      </c>
      <c r="D103" s="112">
        <f t="shared" si="0"/>
        <v>0.20216638373567952</v>
      </c>
      <c r="E103" s="41"/>
    </row>
    <row r="104" spans="1:5" x14ac:dyDescent="0.2">
      <c r="A104" s="43">
        <v>5121</v>
      </c>
      <c r="B104" s="41" t="s">
        <v>286</v>
      </c>
      <c r="C104" s="141">
        <v>120066.47</v>
      </c>
      <c r="D104" s="44">
        <f t="shared" si="0"/>
        <v>3.4471102750193015E-2</v>
      </c>
      <c r="E104" s="41"/>
    </row>
    <row r="105" spans="1:5" x14ac:dyDescent="0.2">
      <c r="A105" s="43">
        <v>5122</v>
      </c>
      <c r="B105" s="41" t="s">
        <v>287</v>
      </c>
      <c r="C105" s="141">
        <v>75823.710000000006</v>
      </c>
      <c r="D105" s="44">
        <f t="shared" si="0"/>
        <v>2.1768999274408899E-2</v>
      </c>
      <c r="E105" s="41"/>
    </row>
    <row r="106" spans="1:5" x14ac:dyDescent="0.2">
      <c r="A106" s="43">
        <v>5123</v>
      </c>
      <c r="B106" s="41" t="s">
        <v>288</v>
      </c>
      <c r="C106" s="141">
        <v>237999.58</v>
      </c>
      <c r="D106" s="44">
        <f t="shared" si="0"/>
        <v>6.8329717503002971E-2</v>
      </c>
      <c r="E106" s="41"/>
    </row>
    <row r="107" spans="1:5" x14ac:dyDescent="0.2">
      <c r="A107" s="43">
        <v>5124</v>
      </c>
      <c r="B107" s="41" t="s">
        <v>289</v>
      </c>
      <c r="C107" s="141">
        <v>48974.01</v>
      </c>
      <c r="D107" s="44">
        <f t="shared" si="0"/>
        <v>1.4060446107884908E-2</v>
      </c>
      <c r="E107" s="41"/>
    </row>
    <row r="108" spans="1:5" x14ac:dyDescent="0.2">
      <c r="A108" s="43">
        <v>5125</v>
      </c>
      <c r="B108" s="41" t="s">
        <v>290</v>
      </c>
      <c r="C108" s="141">
        <v>11234.95</v>
      </c>
      <c r="D108" s="44">
        <f t="shared" si="0"/>
        <v>3.2255559428313418E-3</v>
      </c>
      <c r="E108" s="41"/>
    </row>
    <row r="109" spans="1:5" x14ac:dyDescent="0.2">
      <c r="A109" s="43">
        <v>5126</v>
      </c>
      <c r="B109" s="41" t="s">
        <v>291</v>
      </c>
      <c r="C109" s="141">
        <v>164262.85</v>
      </c>
      <c r="D109" s="44">
        <f t="shared" si="0"/>
        <v>4.7159890520555345E-2</v>
      </c>
      <c r="E109" s="41"/>
    </row>
    <row r="110" spans="1:5" x14ac:dyDescent="0.2">
      <c r="A110" s="43">
        <v>5127</v>
      </c>
      <c r="B110" s="41" t="s">
        <v>292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45805.17</v>
      </c>
      <c r="D112" s="44">
        <f t="shared" si="0"/>
        <v>1.3150671636803002E-2</v>
      </c>
      <c r="E112" s="41"/>
    </row>
    <row r="113" spans="1:5" x14ac:dyDescent="0.2">
      <c r="A113" s="111">
        <v>5130</v>
      </c>
      <c r="B113" s="108" t="s">
        <v>295</v>
      </c>
      <c r="C113" s="140">
        <f>SUM(C114:C122)</f>
        <v>357881.04</v>
      </c>
      <c r="D113" s="112">
        <f t="shared" si="0"/>
        <v>0.10274770385259044</v>
      </c>
      <c r="E113" s="41"/>
    </row>
    <row r="114" spans="1:5" x14ac:dyDescent="0.2">
      <c r="A114" s="43">
        <v>5131</v>
      </c>
      <c r="B114" s="41" t="s">
        <v>296</v>
      </c>
      <c r="C114" s="141">
        <v>32478.84</v>
      </c>
      <c r="D114" s="44">
        <f t="shared" si="0"/>
        <v>9.324680161306307E-3</v>
      </c>
      <c r="E114" s="41"/>
    </row>
    <row r="115" spans="1:5" x14ac:dyDescent="0.2">
      <c r="A115" s="43">
        <v>5132</v>
      </c>
      <c r="B115" s="41" t="s">
        <v>297</v>
      </c>
      <c r="C115" s="141">
        <v>27503.200000000001</v>
      </c>
      <c r="D115" s="44">
        <f t="shared" si="0"/>
        <v>7.8961731210979089E-3</v>
      </c>
      <c r="E115" s="41"/>
    </row>
    <row r="116" spans="1:5" x14ac:dyDescent="0.2">
      <c r="A116" s="43">
        <v>5133</v>
      </c>
      <c r="B116" s="41" t="s">
        <v>298</v>
      </c>
      <c r="C116" s="141">
        <v>834.01</v>
      </c>
      <c r="D116" s="44">
        <f t="shared" si="0"/>
        <v>2.3944440445936718E-4</v>
      </c>
      <c r="E116" s="41"/>
    </row>
    <row r="117" spans="1:5" x14ac:dyDescent="0.2">
      <c r="A117" s="43">
        <v>5134</v>
      </c>
      <c r="B117" s="41" t="s">
        <v>299</v>
      </c>
      <c r="C117" s="141">
        <v>144607.79</v>
      </c>
      <c r="D117" s="44">
        <f t="shared" si="0"/>
        <v>4.1516919649327029E-2</v>
      </c>
      <c r="E117" s="41"/>
    </row>
    <row r="118" spans="1:5" x14ac:dyDescent="0.2">
      <c r="A118" s="43">
        <v>5135</v>
      </c>
      <c r="B118" s="41" t="s">
        <v>300</v>
      </c>
      <c r="C118" s="141">
        <v>57173.599999999999</v>
      </c>
      <c r="D118" s="44">
        <f t="shared" si="0"/>
        <v>1.6414549708993986E-2</v>
      </c>
      <c r="E118" s="41"/>
    </row>
    <row r="119" spans="1:5" x14ac:dyDescent="0.2">
      <c r="A119" s="43">
        <v>5136</v>
      </c>
      <c r="B119" s="41" t="s">
        <v>301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302</v>
      </c>
      <c r="C120" s="141">
        <v>622</v>
      </c>
      <c r="D120" s="44">
        <f t="shared" si="0"/>
        <v>1.7857629953325067E-4</v>
      </c>
      <c r="E120" s="41"/>
    </row>
    <row r="121" spans="1:5" x14ac:dyDescent="0.2">
      <c r="A121" s="43">
        <v>5138</v>
      </c>
      <c r="B121" s="41" t="s">
        <v>303</v>
      </c>
      <c r="C121" s="141">
        <v>5521.6</v>
      </c>
      <c r="D121" s="44">
        <f t="shared" si="0"/>
        <v>1.5852522435736284E-3</v>
      </c>
      <c r="E121" s="41"/>
    </row>
    <row r="122" spans="1:5" x14ac:dyDescent="0.2">
      <c r="A122" s="43">
        <v>5139</v>
      </c>
      <c r="B122" s="41" t="s">
        <v>304</v>
      </c>
      <c r="C122" s="141">
        <v>89140</v>
      </c>
      <c r="D122" s="44">
        <f t="shared" si="0"/>
        <v>2.5592108264298977E-2</v>
      </c>
      <c r="E122" s="41"/>
    </row>
    <row r="123" spans="1:5" x14ac:dyDescent="0.2">
      <c r="A123" s="111">
        <v>5200</v>
      </c>
      <c r="B123" s="108" t="s">
        <v>305</v>
      </c>
      <c r="C123" s="140">
        <f>C124+C127+C130+C133+C138+C142+C145+C147+C153</f>
        <v>105257.89</v>
      </c>
      <c r="D123" s="112">
        <f t="shared" si="0"/>
        <v>3.0219557062504742E-2</v>
      </c>
      <c r="E123" s="41"/>
    </row>
    <row r="124" spans="1:5" x14ac:dyDescent="0.2">
      <c r="A124" s="111">
        <v>5210</v>
      </c>
      <c r="B124" s="108" t="s">
        <v>306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0">
        <f>SUM(C134:C137)</f>
        <v>105257.89</v>
      </c>
      <c r="D133" s="112">
        <f t="shared" si="0"/>
        <v>3.0219557062504742E-2</v>
      </c>
      <c r="E133" s="41"/>
    </row>
    <row r="134" spans="1:5" x14ac:dyDescent="0.2">
      <c r="A134" s="43">
        <v>5241</v>
      </c>
      <c r="B134" s="41" t="s">
        <v>314</v>
      </c>
      <c r="C134" s="141">
        <v>88757.89</v>
      </c>
      <c r="D134" s="44">
        <f t="shared" si="0"/>
        <v>2.5482404422153236E-2</v>
      </c>
      <c r="E134" s="41"/>
    </row>
    <row r="135" spans="1:5" x14ac:dyDescent="0.2">
      <c r="A135" s="43">
        <v>5242</v>
      </c>
      <c r="B135" s="41" t="s">
        <v>315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1">
        <v>16500</v>
      </c>
      <c r="D136" s="44">
        <f t="shared" si="0"/>
        <v>4.737152640351505E-3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0">
        <f>C182+C191+C194+C200</f>
        <v>81512.55</v>
      </c>
      <c r="D181" s="112">
        <f t="shared" si="1"/>
        <v>2.3402266148744487E-2</v>
      </c>
      <c r="E181" s="41"/>
    </row>
    <row r="182" spans="1:5" x14ac:dyDescent="0.2">
      <c r="A182" s="111">
        <v>5510</v>
      </c>
      <c r="B182" s="108" t="s">
        <v>357</v>
      </c>
      <c r="C182" s="140">
        <f>SUM(C183:C190)</f>
        <v>81512.55</v>
      </c>
      <c r="D182" s="112">
        <f t="shared" si="1"/>
        <v>2.3402266148744487E-2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14656.58</v>
      </c>
      <c r="D185" s="44">
        <f t="shared" si="1"/>
        <v>4.2079064633650338E-3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66855.97</v>
      </c>
      <c r="D187" s="44">
        <f t="shared" si="1"/>
        <v>1.9194359685379452E-2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373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90" zoomScale="60" zoomScaleNormal="100" workbookViewId="0">
      <selection activeCell="A90" sqref="A9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595</v>
      </c>
      <c r="B1" s="171"/>
      <c r="C1" s="171"/>
      <c r="D1" s="171"/>
      <c r="E1" s="171"/>
      <c r="F1" s="171"/>
      <c r="G1" s="10" t="s">
        <v>497</v>
      </c>
      <c r="H1" s="18">
        <v>2026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8" t="s">
        <v>500</v>
      </c>
    </row>
    <row r="3" spans="1:8" s="11" customFormat="1" ht="18.95" customHeight="1" x14ac:dyDescent="0.25">
      <c r="A3" s="170" t="s">
        <v>596</v>
      </c>
      <c r="B3" s="171"/>
      <c r="C3" s="171"/>
      <c r="D3" s="171"/>
      <c r="E3" s="171"/>
      <c r="F3" s="171"/>
      <c r="G3" s="10" t="s">
        <v>499</v>
      </c>
      <c r="H3" s="18">
        <v>1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142881.03</v>
      </c>
      <c r="D15" s="143">
        <v>120552.22</v>
      </c>
      <c r="E15" s="143">
        <v>120552.22</v>
      </c>
      <c r="F15" s="143">
        <v>121204.23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3">
        <v>-66903</v>
      </c>
      <c r="D20" s="143">
        <v>-66903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3">
        <v>5000</v>
      </c>
      <c r="D21" s="143">
        <v>5000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482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129</v>
      </c>
      <c r="C24" s="143">
        <v>6400</v>
      </c>
      <c r="D24" s="143">
        <v>6400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3">
        <v>0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3">
        <f>C42</f>
        <v>154430.18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144</v>
      </c>
      <c r="C42" s="143">
        <v>154430.18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3483460.55</v>
      </c>
      <c r="D56" s="143">
        <f>SUM(D57:D63)</f>
        <v>14656.58</v>
      </c>
      <c r="E56" s="143">
        <f>SUM(E57:E63)</f>
        <v>299003.2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3">
        <v>1824672.12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1658788.43</v>
      </c>
      <c r="D59" s="143">
        <v>14656.58</v>
      </c>
      <c r="E59" s="143">
        <v>299003.2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5226899.8599999994</v>
      </c>
      <c r="D64" s="143">
        <f t="shared" ref="D64:E64" si="0">SUM(D65:D72)</f>
        <v>66855.970000000016</v>
      </c>
      <c r="E64" s="143">
        <f t="shared" si="0"/>
        <v>3152406.66</v>
      </c>
    </row>
    <row r="65" spans="1:9" x14ac:dyDescent="0.2">
      <c r="A65" s="16">
        <v>1241</v>
      </c>
      <c r="B65" s="14" t="s">
        <v>157</v>
      </c>
      <c r="C65" s="143">
        <v>1517483.4</v>
      </c>
      <c r="D65" s="143">
        <v>23528.400000000001</v>
      </c>
      <c r="E65" s="143">
        <v>873534.04</v>
      </c>
    </row>
    <row r="66" spans="1:9" x14ac:dyDescent="0.2">
      <c r="A66" s="16">
        <v>1242</v>
      </c>
      <c r="B66" s="14" t="s">
        <v>158</v>
      </c>
      <c r="C66" s="143">
        <v>289649.90000000002</v>
      </c>
      <c r="D66" s="143">
        <v>6342.25</v>
      </c>
      <c r="E66" s="143">
        <v>270923.27</v>
      </c>
    </row>
    <row r="67" spans="1:9" x14ac:dyDescent="0.2">
      <c r="A67" s="16">
        <v>1243</v>
      </c>
      <c r="B67" s="14" t="s">
        <v>159</v>
      </c>
      <c r="C67" s="143">
        <v>79506.16</v>
      </c>
      <c r="D67" s="143">
        <v>124.38</v>
      </c>
      <c r="E67" s="143">
        <v>79133.039999999994</v>
      </c>
    </row>
    <row r="68" spans="1:9" x14ac:dyDescent="0.2">
      <c r="A68" s="16">
        <v>1244</v>
      </c>
      <c r="B68" s="14" t="s">
        <v>160</v>
      </c>
      <c r="C68" s="143">
        <v>3060282.65</v>
      </c>
      <c r="D68" s="143">
        <v>32869.370000000003</v>
      </c>
      <c r="E68" s="143">
        <v>1848981.02</v>
      </c>
    </row>
    <row r="69" spans="1:9" x14ac:dyDescent="0.2">
      <c r="A69" s="16">
        <v>1245</v>
      </c>
      <c r="B69" s="14" t="s">
        <v>161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162</v>
      </c>
      <c r="C70" s="143">
        <v>211737.95</v>
      </c>
      <c r="D70" s="143">
        <v>3991.57</v>
      </c>
      <c r="E70" s="143">
        <v>79835.289999999994</v>
      </c>
    </row>
    <row r="71" spans="1:9" x14ac:dyDescent="0.2">
      <c r="A71" s="16">
        <v>1247</v>
      </c>
      <c r="B71" s="14" t="s">
        <v>163</v>
      </c>
      <c r="C71" s="143">
        <v>68239.8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167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3">
        <v>0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x14ac:dyDescent="0.2">
      <c r="A101" s="16">
        <v>1193</v>
      </c>
      <c r="B101" s="14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43">
        <f>SUM(C111:C119)</f>
        <v>276517.15999999997</v>
      </c>
      <c r="D110" s="143">
        <f>SUM(D111:D119)</f>
        <v>276517.15999999997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3">
        <v>6048.04</v>
      </c>
      <c r="D111" s="143">
        <f>C111</f>
        <v>6048.04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190</v>
      </c>
      <c r="C112" s="143">
        <v>-7277.3</v>
      </c>
      <c r="D112" s="143">
        <f t="shared" ref="D112:D119" si="1">C112</f>
        <v>-7277.3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191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194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195</v>
      </c>
      <c r="C117" s="143">
        <v>190649.37</v>
      </c>
      <c r="D117" s="143">
        <f t="shared" si="1"/>
        <v>190649.37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197</v>
      </c>
      <c r="C119" s="143">
        <v>87097.05</v>
      </c>
      <c r="D119" s="143">
        <f t="shared" si="1"/>
        <v>87097.05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3">
        <v>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x14ac:dyDescent="0.2">
      <c r="A134" s="16">
        <v>2250</v>
      </c>
      <c r="B134" s="14" t="s">
        <v>209</v>
      </c>
      <c r="C134" s="143">
        <f>SUM(C135:C140)</f>
        <v>0</v>
      </c>
    </row>
    <row r="135" spans="1:8" x14ac:dyDescent="0.2">
      <c r="A135" s="16">
        <v>2251</v>
      </c>
      <c r="B135" s="14" t="s">
        <v>210</v>
      </c>
      <c r="C135" s="143">
        <v>0</v>
      </c>
    </row>
    <row r="136" spans="1:8" x14ac:dyDescent="0.2">
      <c r="A136" s="16">
        <v>2252</v>
      </c>
      <c r="B136" s="14" t="s">
        <v>211</v>
      </c>
      <c r="C136" s="143">
        <v>0</v>
      </c>
    </row>
    <row r="137" spans="1:8" x14ac:dyDescent="0.2">
      <c r="A137" s="16">
        <v>2253</v>
      </c>
      <c r="B137" s="14" t="s">
        <v>212</v>
      </c>
      <c r="C137" s="143">
        <v>0</v>
      </c>
    </row>
    <row r="138" spans="1:8" x14ac:dyDescent="0.2">
      <c r="A138" s="16">
        <v>2254</v>
      </c>
      <c r="B138" s="14" t="s">
        <v>213</v>
      </c>
      <c r="C138" s="143">
        <v>0</v>
      </c>
    </row>
    <row r="139" spans="1:8" x14ac:dyDescent="0.2">
      <c r="A139" s="16">
        <v>2255</v>
      </c>
      <c r="B139" s="14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43">
        <v>0</v>
      </c>
    </row>
    <row r="146" spans="1:5" x14ac:dyDescent="0.2">
      <c r="A146" s="16">
        <v>2152</v>
      </c>
      <c r="B146" s="14" t="s">
        <v>561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x14ac:dyDescent="0.2">
      <c r="A153" s="113" t="s">
        <v>562</v>
      </c>
      <c r="B153" s="113"/>
      <c r="C153" s="113"/>
      <c r="D153" s="113"/>
      <c r="E153" s="113"/>
    </row>
    <row r="154" spans="1:5" x14ac:dyDescent="0.2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563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564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565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566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567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568</v>
      </c>
      <c r="C160" s="145">
        <v>0</v>
      </c>
      <c r="D160" s="117"/>
    </row>
    <row r="161" spans="1:5" x14ac:dyDescent="0.2">
      <c r="A161" s="116">
        <v>2262</v>
      </c>
      <c r="B161" s="117" t="s">
        <v>569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570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571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572</v>
      </c>
      <c r="B165" s="113"/>
      <c r="C165" s="113"/>
      <c r="D165" s="113"/>
      <c r="E165" s="113"/>
    </row>
    <row r="166" spans="1:5" x14ac:dyDescent="0.2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573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574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575</v>
      </c>
      <c r="C169" s="145">
        <v>0</v>
      </c>
      <c r="D169" s="117"/>
    </row>
    <row r="170" spans="1:5" x14ac:dyDescent="0.2">
      <c r="A170" s="116">
        <v>2199</v>
      </c>
      <c r="B170" s="117" t="s">
        <v>217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517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42" sqref="C42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2" t="s">
        <v>595</v>
      </c>
      <c r="B1" s="172"/>
      <c r="C1" s="172"/>
      <c r="D1" s="20" t="s">
        <v>497</v>
      </c>
      <c r="E1" s="21">
        <v>2026</v>
      </c>
    </row>
    <row r="2" spans="1:5" ht="18.95" customHeight="1" x14ac:dyDescent="0.2">
      <c r="A2" s="172" t="s">
        <v>503</v>
      </c>
      <c r="B2" s="172"/>
      <c r="C2" s="172"/>
      <c r="D2" s="20" t="s">
        <v>498</v>
      </c>
      <c r="E2" s="21" t="s">
        <v>500</v>
      </c>
    </row>
    <row r="3" spans="1:5" ht="18.95" customHeight="1" x14ac:dyDescent="0.2">
      <c r="A3" s="172" t="s">
        <v>596</v>
      </c>
      <c r="B3" s="172"/>
      <c r="C3" s="172"/>
      <c r="D3" s="20" t="s">
        <v>499</v>
      </c>
      <c r="E3" s="21">
        <v>1</v>
      </c>
    </row>
    <row r="4" spans="1:5" ht="18.95" customHeight="1" x14ac:dyDescent="0.2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2533056.44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6">
        <v>0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91998.01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3133544.45</v>
      </c>
    </row>
    <row r="17" spans="1:5" x14ac:dyDescent="0.2">
      <c r="A17" s="26">
        <v>3230</v>
      </c>
      <c r="B17" s="22" t="s">
        <v>388</v>
      </c>
      <c r="C17" s="146">
        <f>SUM(C18:C21)</f>
        <v>0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0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0</v>
      </c>
    </row>
    <row r="29" spans="1:5" x14ac:dyDescent="0.2">
      <c r="A29" s="26">
        <v>3253</v>
      </c>
      <c r="B29" s="22" t="s">
        <v>593</v>
      </c>
      <c r="C29" s="146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Normal="100" workbookViewId="0">
      <selection activeCell="I27" sqref="I27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2" t="s">
        <v>595</v>
      </c>
      <c r="B1" s="172"/>
      <c r="C1" s="172"/>
      <c r="D1" s="20" t="s">
        <v>497</v>
      </c>
      <c r="E1" s="21">
        <v>2026</v>
      </c>
    </row>
    <row r="2" spans="1:5" s="28" customFormat="1" ht="18.95" customHeight="1" x14ac:dyDescent="0.25">
      <c r="A2" s="172" t="s">
        <v>504</v>
      </c>
      <c r="B2" s="172"/>
      <c r="C2" s="172"/>
      <c r="D2" s="20" t="s">
        <v>498</v>
      </c>
      <c r="E2" s="21" t="s">
        <v>500</v>
      </c>
    </row>
    <row r="3" spans="1:5" s="28" customFormat="1" ht="18.95" customHeight="1" x14ac:dyDescent="0.25">
      <c r="A3" s="172" t="s">
        <v>596</v>
      </c>
      <c r="B3" s="172"/>
      <c r="C3" s="172"/>
      <c r="D3" s="20" t="s">
        <v>499</v>
      </c>
      <c r="E3" s="21">
        <v>1</v>
      </c>
    </row>
    <row r="4" spans="1:5" s="28" customFormat="1" ht="18.95" customHeight="1" x14ac:dyDescent="0.25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400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534357.30000000005</v>
      </c>
      <c r="D10" s="146">
        <v>437018.81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534357.30000000005</v>
      </c>
      <c r="D16" s="147">
        <f>SUM(D9:D15)</f>
        <v>437018.81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45151.81</v>
      </c>
      <c r="D29" s="147">
        <f>SUM(D30:D37)</f>
        <v>161878.97999999998</v>
      </c>
    </row>
    <row r="30" spans="1:5" x14ac:dyDescent="0.2">
      <c r="A30" s="26">
        <v>1241</v>
      </c>
      <c r="B30" s="22" t="s">
        <v>157</v>
      </c>
      <c r="C30" s="146">
        <v>13630</v>
      </c>
      <c r="D30" s="146">
        <v>55722.62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160</v>
      </c>
      <c r="C33" s="146">
        <v>0</v>
      </c>
      <c r="D33" s="146">
        <v>36490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31521.81</v>
      </c>
      <c r="D35" s="146">
        <v>69666.36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166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45151.81</v>
      </c>
      <c r="D44" s="147">
        <f>D21+D29+D38</f>
        <v>161878.97999999998</v>
      </c>
    </row>
    <row r="46" spans="1:5" x14ac:dyDescent="0.2">
      <c r="A46" s="24" t="s">
        <v>584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594</v>
      </c>
      <c r="C48" s="147">
        <v>91998.01</v>
      </c>
      <c r="D48" s="147">
        <v>-543323.35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7">
        <f>C54+C66+C94+C97+C50</f>
        <v>81512.55</v>
      </c>
      <c r="D49" s="147">
        <f>D54+D66+D94+D97+D50</f>
        <v>320414.09999999998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537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356</v>
      </c>
      <c r="C66" s="147">
        <f>C67+C76+C79+C85</f>
        <v>81512.55</v>
      </c>
      <c r="D66" s="147">
        <f>D67+D76+D79+D85</f>
        <v>320414.09999999998</v>
      </c>
    </row>
    <row r="67" spans="1:4" x14ac:dyDescent="0.2">
      <c r="A67" s="26">
        <v>5510</v>
      </c>
      <c r="B67" s="22" t="s">
        <v>357</v>
      </c>
      <c r="C67" s="146">
        <f>SUM(C68:C75)</f>
        <v>81512.55</v>
      </c>
      <c r="D67" s="146">
        <f>SUM(D68:D75)</f>
        <v>320414.09999999998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14656.58</v>
      </c>
      <c r="D70" s="146">
        <v>58626.28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66855.97</v>
      </c>
      <c r="D72" s="146">
        <v>261787.82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520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521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522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523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524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525</v>
      </c>
      <c r="C102" s="146">
        <v>0</v>
      </c>
      <c r="D102" s="146">
        <v>0</v>
      </c>
    </row>
    <row r="103" spans="1:4" x14ac:dyDescent="0.2">
      <c r="A103" s="98"/>
      <c r="B103" s="102" t="s">
        <v>538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539</v>
      </c>
      <c r="C105" s="154">
        <v>0</v>
      </c>
      <c r="D105" s="154">
        <v>0</v>
      </c>
    </row>
    <row r="106" spans="1:4" x14ac:dyDescent="0.2">
      <c r="A106" s="98"/>
      <c r="B106" s="102" t="s">
        <v>540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588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526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527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528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529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530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531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532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533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534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535</v>
      </c>
      <c r="C138" s="146">
        <v>0</v>
      </c>
      <c r="D138" s="146">
        <v>0</v>
      </c>
    </row>
    <row r="139" spans="1:4" x14ac:dyDescent="0.2">
      <c r="A139" s="26"/>
      <c r="B139" s="87" t="s">
        <v>536</v>
      </c>
      <c r="C139" s="147">
        <f>C48+C49-C103-C106</f>
        <v>173510.56</v>
      </c>
      <c r="D139" s="147">
        <f>D48+D49-D103-D106</f>
        <v>-222909.25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3" t="s">
        <v>595</v>
      </c>
      <c r="B1" s="174"/>
      <c r="C1" s="175"/>
    </row>
    <row r="2" spans="1:3" s="29" customFormat="1" ht="18" customHeight="1" x14ac:dyDescent="0.25">
      <c r="A2" s="176" t="s">
        <v>505</v>
      </c>
      <c r="B2" s="177"/>
      <c r="C2" s="178"/>
    </row>
    <row r="3" spans="1:3" s="29" customFormat="1" ht="18" customHeight="1" x14ac:dyDescent="0.25">
      <c r="A3" s="176" t="s">
        <v>596</v>
      </c>
      <c r="B3" s="177"/>
      <c r="C3" s="178"/>
    </row>
    <row r="4" spans="1:3" s="31" customFormat="1" ht="18" customHeight="1" x14ac:dyDescent="0.2">
      <c r="A4" s="179" t="s">
        <v>506</v>
      </c>
      <c r="B4" s="180"/>
      <c r="C4" s="181"/>
    </row>
    <row r="5" spans="1:3" s="31" customFormat="1" ht="18" customHeight="1" x14ac:dyDescent="0.2">
      <c r="A5" s="182" t="s">
        <v>405</v>
      </c>
      <c r="B5" s="183"/>
      <c r="C5" s="129">
        <v>2026</v>
      </c>
    </row>
    <row r="6" spans="1:3" x14ac:dyDescent="0.2">
      <c r="A6" s="45" t="s">
        <v>434</v>
      </c>
      <c r="B6" s="45"/>
      <c r="C6" s="88">
        <v>3575103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590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88">
        <f>C6+C8-C16</f>
        <v>3575103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4" t="s">
        <v>595</v>
      </c>
      <c r="B1" s="185"/>
      <c r="C1" s="186"/>
    </row>
    <row r="2" spans="1:3" s="32" customFormat="1" ht="18.95" customHeight="1" x14ac:dyDescent="0.25">
      <c r="A2" s="187" t="s">
        <v>507</v>
      </c>
      <c r="B2" s="188"/>
      <c r="C2" s="189"/>
    </row>
    <row r="3" spans="1:3" s="32" customFormat="1" ht="18.95" customHeight="1" x14ac:dyDescent="0.25">
      <c r="A3" s="187" t="s">
        <v>596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29">
        <v>2026</v>
      </c>
    </row>
    <row r="6" spans="1:3" x14ac:dyDescent="0.2">
      <c r="A6" s="70" t="s">
        <v>447</v>
      </c>
      <c r="B6" s="45"/>
      <c r="C6" s="92">
        <v>3446744.25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45151.81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13630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31521.81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81512.55</v>
      </c>
    </row>
    <row r="32" spans="1:3" x14ac:dyDescent="0.2">
      <c r="A32" s="76" t="s">
        <v>469</v>
      </c>
      <c r="B32" s="63" t="s">
        <v>357</v>
      </c>
      <c r="C32" s="93">
        <v>81512.55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543</v>
      </c>
      <c r="B37" s="63" t="s">
        <v>591</v>
      </c>
      <c r="C37" s="93">
        <v>0</v>
      </c>
    </row>
    <row r="38" spans="1:3" x14ac:dyDescent="0.2">
      <c r="A38" s="76" t="s">
        <v>544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8">
        <f>C6-C8+C31</f>
        <v>3483104.9899999998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78" workbookViewId="0">
      <selection activeCell="E48" sqref="E4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2" t="s">
        <v>595</v>
      </c>
      <c r="B1" s="193"/>
      <c r="C1" s="193"/>
      <c r="D1" s="193"/>
      <c r="E1" s="193"/>
      <c r="F1" s="193"/>
      <c r="G1" s="20" t="s">
        <v>497</v>
      </c>
      <c r="H1" s="21">
        <v>2026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0" t="s">
        <v>498</v>
      </c>
      <c r="H2" s="21" t="s">
        <v>500</v>
      </c>
    </row>
    <row r="3" spans="1:10" ht="18.95" customHeight="1" x14ac:dyDescent="0.2">
      <c r="A3" s="194" t="s">
        <v>596</v>
      </c>
      <c r="B3" s="195"/>
      <c r="C3" s="195"/>
      <c r="D3" s="195"/>
      <c r="E3" s="195"/>
      <c r="F3" s="195"/>
      <c r="G3" s="20" t="s">
        <v>499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545</v>
      </c>
      <c r="C39" s="192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13857955.52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-10482852.52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200000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-3575103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546</v>
      </c>
      <c r="C48" s="192"/>
    </row>
    <row r="49" spans="1:3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-13857955.52</v>
      </c>
    </row>
    <row r="51" spans="1:3" x14ac:dyDescent="0.2">
      <c r="A51" s="22">
        <v>8220</v>
      </c>
      <c r="B51" s="103" t="s">
        <v>46</v>
      </c>
      <c r="C51" s="160">
        <v>10977417.949999999</v>
      </c>
    </row>
    <row r="52" spans="1:3" x14ac:dyDescent="0.2">
      <c r="A52" s="22">
        <v>8230</v>
      </c>
      <c r="B52" s="103" t="s">
        <v>592</v>
      </c>
      <c r="C52" s="160">
        <v>-566206.68000000005</v>
      </c>
    </row>
    <row r="53" spans="1:3" x14ac:dyDescent="0.2">
      <c r="A53" s="22">
        <v>8240</v>
      </c>
      <c r="B53" s="103" t="s">
        <v>45</v>
      </c>
      <c r="C53" s="160">
        <v>0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3446744.25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2019-02-13T21:19:08Z</cp:lastPrinted>
  <dcterms:created xsi:type="dcterms:W3CDTF">2012-12-11T20:36:24Z</dcterms:created>
  <dcterms:modified xsi:type="dcterms:W3CDTF">2026-04-27T16:10:15Z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