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esktop\SIRET 2 TRIM  2026\"/>
    </mc:Choice>
  </mc:AlternateContent>
  <bookViews>
    <workbookView xWindow="0" yWindow="0" windowWidth="28800" windowHeight="12210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definedNames>
    <definedName name="_xlnm.Print_Area" localSheetId="4">EFE!$A$1:$E$151</definedName>
    <definedName name="_xlnm.Print_Area" localSheetId="2">ESF!$A$1:$J$172</definedName>
    <definedName name="_xlnm.Print_Area" localSheetId="7">Memoria!$A$1:$J$69</definedName>
    <definedName name="_xlnm.Print_Area" localSheetId="0">'Notas a los Edos Financieros'!$A$1:$E$53</definedName>
    <definedName name="_xlnm.Print_Area" localSheetId="3">VHP!$A$1:$I$31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E155" i="59" s="1"/>
  <c r="C144" i="59"/>
  <c r="C49" i="65" l="1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<sst xmlns="http://schemas.openxmlformats.org/spreadsheetml/2006/main" count="860" uniqueCount="593">
  <si>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</si>
  <si>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</si>
  <si>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</si>
  <si>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</si>
  <si>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</si>
  <si>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</si>
  <si>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</si>
  <si>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</si>
  <si>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</si>
  <si>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</si>
  <si>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</si>
  <si>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</si>
  <si>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</si>
  <si>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</si>
  <si>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</si>
  <si>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</si>
  <si>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</si>
  <si>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</si>
  <si>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</si>
  <si>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</si>
  <si>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</si>
  <si>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</si>
  <si>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</si>
  <si>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</si>
  <si>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</si>
  <si>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</si>
  <si>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</si>
  <si>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</si>
  <si>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</si>
  <si>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</si>
  <si>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</si>
  <si>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</si>
  <si>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</si>
  <si>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</si>
  <si>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</si>
  <si>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</si>
  <si>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</si>
  <si>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</si>
  <si>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</si>
  <si>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</si>
  <si>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</si>
  <si>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</si>
  <si>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</si>
  <si>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</si>
  <si>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</si>
  <si>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</si>
  <si>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</si>
  <si>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</si>
  <si>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</si>
  <si>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</si>
  <si>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</si>
  <si>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</si>
  <si>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</si>
  <si>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</si>
  <si>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</si>
  <si>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</si>
  <si>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</si>
  <si>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</si>
  <si>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</si>
  <si>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</si>
  <si>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</si>
  <si>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</si>
  <si>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</si>
  <si>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</si>
  <si>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</si>
  <si>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</si>
  <si>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</si>
  <si>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</si>
  <si>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</si>
  <si>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</si>
  <si>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</si>
  <si>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</si>
  <si>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</si>
  <si>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</si>
  <si>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</si>
  <si>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</si>
  <si>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</si>
  <si>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</si>
  <si>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</si>
  <si>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</si>
  <si>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</si>
  <si>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</si>
  <si>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</si>
  <si>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</si>
  <si>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</si>
  <si>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</si>
  <si>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</si>
  <si>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</si>
  <si>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</si>
  <si>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</si>
  <si>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</si>
  <si>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</si>
  <si>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</si>
  <si>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</si>
  <si>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</si>
  <si>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</si>
  <si>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</si>
  <si>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</si>
  <si>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</si>
  <si>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</si>
  <si>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</si>
  <si>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</si>
  <si>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</si>
  <si>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</si>
  <si>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</si>
  <si>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</si>
  <si>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</si>
  <si>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</si>
  <si>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</si>
  <si>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</si>
  <si>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</si>
  <si>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</si>
  <si>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</si>
  <si>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</si>
  <si>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</si>
  <si>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</si>
  <si>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</si>
  <si>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</si>
  <si>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</si>
  <si>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</si>
  <si>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</si>
  <si>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</si>
  <si>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</si>
  <si>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</si>
  <si>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</si>
  <si>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</si>
  <si>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</si>
  <si>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</si>
  <si>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</si>
  <si>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</si>
  <si>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</si>
  <si>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</si>
  <si>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</si>
  <si>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</si>
  <si>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</si>
  <si>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</si>
  <si>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</si>
  <si>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</si>
  <si>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</si>
  <si>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</si>
  <si>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</si>
  <si>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</si>
  <si>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</si>
  <si>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</si>
  <si>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</si>
  <si>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</si>
  <si>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</si>
  <si>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</si>
  <si>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</si>
  <si>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</si>
  <si>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</si>
  <si>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</si>
  <si>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</si>
  <si>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</si>
  <si>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</si>
  <si>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</si>
  <si>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</si>
  <si>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</si>
  <si>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</si>
  <si>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</si>
  <si>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</si>
  <si>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</si>
  <si>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</si>
  <si>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</si>
  <si>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</si>
  <si>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</si>
  <si>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</si>
  <si>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</si>
  <si>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</si>
  <si>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</si>
  <si>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</si>
  <si>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</si>
  <si>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</si>
  <si>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</si>
  <si>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</si>
  <si>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</si>
  <si>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</si>
  <si>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</si>
  <si>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</si>
  <si>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</si>
  <si>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</si>
  <si>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</si>
  <si>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</si>
  <si>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</si>
  <si>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</si>
  <si>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</si>
  <si>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</si>
  <si>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</si>
  <si>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</si>
  <si>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</si>
  <si>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</si>
  <si>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</si>
  <si>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</si>
  <si>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</si>
  <si>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</si>
  <si>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</si>
  <si>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</si>
  <si>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</si>
  <si>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</si>
  <si>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</si>
  <si>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</si>
  <si>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</si>
  <si>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</si>
  <si>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</si>
  <si>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</si>
  <si>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</si>
  <si>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</si>
  <si>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</si>
  <si>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</si>
  <si>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</si>
  <si>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</si>
  <si>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</si>
  <si>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</si>
  <si>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</si>
  <si>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</si>
  <si>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</si>
  <si>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</si>
  <si>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</si>
  <si>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</si>
  <si>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</si>
  <si>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</si>
  <si>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</si>
  <si>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</si>
  <si>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</si>
  <si>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</si>
  <si>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</si>
  <si>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</si>
  <si>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</si>
  <si>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</si>
  <si>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</si>
  <si>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</si>
  <si>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</si>
  <si>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</si>
  <si>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</si>
  <si>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</si>
  <si>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</si>
  <si>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</si>
  <si>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</si>
  <si>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</si>
  <si>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</si>
  <si>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</si>
  <si>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</si>
  <si>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</si>
  <si>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</si>
  <si>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</si>
  <si>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</si>
  <si>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</si>
  <si>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</si>
  <si>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</si>
  <si>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</si>
  <si>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</si>
  <si>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</si>
  <si>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</si>
  <si>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</si>
  <si>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</si>
  <si>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</si>
  <si>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</si>
  <si>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</si>
  <si>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</si>
  <si>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</si>
  <si>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</si>
  <si>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</si>
  <si>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</si>
  <si>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</si>
  <si>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</si>
  <si>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</si>
  <si>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</si>
  <si>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</si>
  <si>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</si>
  <si>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</si>
  <si>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</si>
  <si>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</si>
  <si>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</si>
  <si>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</si>
  <si>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</si>
  <si>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</si>
  <si>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</si>
  <si>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</si>
  <si>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</si>
  <si>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</si>
  <si>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</si>
  <si>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</si>
  <si>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</si>
  <si>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</si>
  <si>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</si>
  <si>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</si>
  <si>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</si>
  <si>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</si>
  <si>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</si>
  <si>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</si>
  <si>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</si>
  <si>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</si>
  <si>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</si>
  <si>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</si>
  <si>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</si>
  <si>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</si>
  <si>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</si>
  <si>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</si>
  <si>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</si>
  <si>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</si>
  <si>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</si>
  <si>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</si>
  <si>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</si>
  <si>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</si>
  <si>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</si>
  <si>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</si>
  <si>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</si>
  <si>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</si>
  <si>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</si>
  <si>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</si>
  <si>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</si>
  <si>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</si>
  <si>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</si>
  <si>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</si>
  <si>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</si>
  <si>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</si>
  <si>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</si>
  <si>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</si>
  <si>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</si>
  <si>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</si>
  <si>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</si>
  <si>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</si>
  <si>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</si>
  <si>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</si>
  <si>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</si>
  <si>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</si>
  <si>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</si>
  <si>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</si>
  <si>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</si>
  <si>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</si>
  <si>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</si>
  <si>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</si>
  <si>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</si>
  <si>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</si>
  <si>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</si>
  <si>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</si>
  <si>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</si>
  <si>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</si>
  <si>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</si>
  <si>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</si>
  <si>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</si>
  <si>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</si>
  <si>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</si>
  <si>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</si>
  <si>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</si>
  <si>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</si>
  <si>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</si>
  <si>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</si>
  <si>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</si>
  <si>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</si>
  <si>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</si>
  <si>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</si>
  <si>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</si>
  <si>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</si>
  <si>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</si>
  <si>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</si>
  <si>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</si>
  <si>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</si>
  <si>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</si>
  <si>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</si>
  <si>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</si>
  <si>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</si>
  <si>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</si>
  <si>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</si>
  <si>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</si>
  <si>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</si>
  <si>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</si>
  <si>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</si>
  <si>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</si>
  <si>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</si>
  <si>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</si>
  <si>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</si>
  <si>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</si>
  <si>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</si>
  <si>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</si>
  <si>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</si>
  <si>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</si>
  <si>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</si>
  <si>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</si>
  <si>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</si>
  <si>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</si>
  <si>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</si>
  <si>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</si>
  <si>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</si>
  <si>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</si>
  <si>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</si>
  <si>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</si>
  <si>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</si>
  <si>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</si>
  <si>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</si>
  <si>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</si>
  <si>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</si>
  <si>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</si>
  <si>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</si>
  <si>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</si>
  <si>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</si>
  <si>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</si>
  <si>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</si>
  <si>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</si>
  <si>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</si>
  <si>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</si>
  <si>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</si>
  <si>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</si>
  <si>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</si>
  <si>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</si>
  <si>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</si>
  <si>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</si>
  <si>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</si>
  <si>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</si>
  <si>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</si>
  <si>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</si>
  <si>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</si>
  <si>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</si>
  <si>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</si>
  <si>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</si>
  <si>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</si>
  <si>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</si>
  <si>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</si>
  <si>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</si>
  <si>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</si>
  <si>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</si>
  <si>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</si>
  <si>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</si>
  <si>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</si>
  <si>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</si>
  <si>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</si>
  <si>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</si>
  <si>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</si>
  <si>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</si>
  <si>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</si>
  <si>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</si>
  <si>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</si>
  <si>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</si>
  <si>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</si>
  <si>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</si>
  <si>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</si>
  <si>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</si>
  <si>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</si>
  <si>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</si>
  <si>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</si>
  <si>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</si>
  <si>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</si>
  <si>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</si>
  <si>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</si>
  <si>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</si>
  <si>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</si>
  <si>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</si>
  <si>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</si>
  <si>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</si>
  <si>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</si>
  <si>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</si>
  <si>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</si>
  <si>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</si>
  <si>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</si>
  <si>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</si>
  <si>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</si>
  <si>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</si>
  <si>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</si>
  <si>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</si>
  <si>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</si>
  <si>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</si>
  <si>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</si>
  <si>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</si>
  <si>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</si>
  <si>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</si>
  <si>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</si>
  <si>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</si>
  <si>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</si>
  <si>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</si>
  <si>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</si>
  <si>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</si>
  <si>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</si>
  <si>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</si>
  <si>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</si>
  <si>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</si>
  <si>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</si>
  <si>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</si>
  <si>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</si>
  <si>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</si>
  <si>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</si>
  <si>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</si>
  <si>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</si>
  <si>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</si>
  <si>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</si>
  <si>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</si>
  <si>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</si>
  <si>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</si>
  <si>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</si>
  <si>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</si>
  <si>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</si>
  <si>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</si>
  <si>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</si>
  <si>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</si>
  <si>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</si>
  <si>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</si>
  <si>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</si>
  <si>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</si>
  <si>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</si>
  <si>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</si>
  <si>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</si>
  <si>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</si>
  <si>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</si>
  <si>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</si>
  <si>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</si>
  <si>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</si>
  <si>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</si>
  <si>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</si>
  <si>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</si>
  <si>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</si>
  <si>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</si>
  <si>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</si>
  <si>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</si>
  <si>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</si>
  <si>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</si>
  <si>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</si>
  <si>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</si>
  <si>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</si>
  <si>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</si>
  <si>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</si>
  <si>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</si>
  <si>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</si>
  <si>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</si>
  <si>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</si>
  <si>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</si>
  <si>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</si>
  <si>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</si>
  <si>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</si>
  <si>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</si>
  <si>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</si>
  <si>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</si>
  <si>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</si>
  <si>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</si>
  <si>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</si>
  <si>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</si>
  <si>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</si>
  <si>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</si>
  <si>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</si>
  <si>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</si>
  <si>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</si>
  <si>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</si>
  <si>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</si>
  <si>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</si>
  <si>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</si>
  <si>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</si>
  <si>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</si>
  <si>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</si>
  <si>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</si>
  <si>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</si>
  <si>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</si>
  <si>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</si>
  <si>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</si>
  <si>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</si>
  <si>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</si>
  <si>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</si>
  <si>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</si>
  <si>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</si>
  <si>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</si>
  <si>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</si>
  <si>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</si>
  <si>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</si>
  <si>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</si>
  <si>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</si>
  <si>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</si>
  <si>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</si>
  <si>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</si>
  <si>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</si>
  <si>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</si>
  <si>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</si>
  <si>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</si>
  <si>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</si>
  <si>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</si>
  <si>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</si>
  <si>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</si>
  <si>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</si>
  <si>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</si>
  <si>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</si>
  <si>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</si>
  <si>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</si>
  <si>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</si>
  <si>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</si>
  <si>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</si>
  <si>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</si>
  <si>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</si>
  <si>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</si>
  <si>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</si>
  <si>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</si>
  <si>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</si>
  <si>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</si>
  <si>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</si>
  <si>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Sistema para el Desarrollo Integral de la Familia del Municipio de Cortázar, Gto.</t>
  </si>
  <si>
    <t>Del 1 de Enero al 30 de Junio de 2026</t>
  </si>
  <si>
    <t xml:space="preserve"> y son responsabilidad del emisor.</t>
  </si>
  <si>
    <t xml:space="preserve">Bajo protesta de decir verdad declaramos que los Estados Financieros y sus notas, son razonablemente correctos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</si>
</sst>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2B956F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2B956F"/>
      <name val="Arial"/>
      <family val="2"/>
    </font>
    <font>
      <b/>
      <sz val="12"/>
      <color rgb="FFFFFFFF"/>
      <name val="Arial"/>
      <family val="2"/>
    </font>
    <font>
      <b/>
      <sz val="16"/>
      <color rgb="FF000000"/>
      <name val="Arial"/>
      <family val="2"/>
    </font>
    <font>
      <b/>
      <sz val="16"/>
      <name val="Arial"/>
      <family val="2"/>
    </font>
    <font>
      <sz val="16"/>
      <color rgb="FF000000"/>
      <name val="Arial"/>
      <family val="2"/>
    </font>
    <font>
      <b/>
      <sz val="16"/>
      <color rgb="FF2B956F"/>
      <name val="Arial"/>
      <family val="2"/>
    </font>
    <font>
      <b/>
      <sz val="16"/>
      <color rgb="FFFFFFFF"/>
      <name val="Arial"/>
      <family val="2"/>
    </font>
    <font>
      <b/>
      <sz val="16"/>
      <color theme="1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2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23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9" fillId="0" borderId="0" xfId="8" applyFont="1" applyAlignment="1">
      <alignment horizontal="center" vertical="center"/>
    </xf>
    <xf numFmtId="0" fontId="9" fillId="0" borderId="0" xfId="9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49" fontId="2" fillId="0" borderId="2" xfId="13" applyNumberFormat="1" applyFont="1" applyBorder="1" applyAlignment="1">
      <alignment vertical="center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8" fillId="7" borderId="1" xfId="13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3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3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4" fillId="3" borderId="0" xfId="8" applyFont="1" applyFill="1" applyAlignment="1">
      <alignment horizontal="right" vertical="center"/>
    </xf>
    <xf numFmtId="0" fontId="15" fillId="3" borderId="0" xfId="8" applyFont="1" applyFill="1" applyAlignment="1">
      <alignment horizontal="left" vertical="center"/>
    </xf>
    <xf numFmtId="0" fontId="17" fillId="0" borderId="0" xfId="8" applyFont="1"/>
    <xf numFmtId="0" fontId="18" fillId="5" borderId="0" xfId="12" applyFont="1" applyFill="1"/>
    <xf numFmtId="0" fontId="18" fillId="5" borderId="0" xfId="12" applyFont="1" applyFill="1" applyAlignment="1">
      <alignment horizontal="center"/>
    </xf>
    <xf numFmtId="0" fontId="18" fillId="5" borderId="0" xfId="12" applyFont="1" applyFill="1" applyAlignment="1">
      <alignment horizontal="center" vertical="center"/>
    </xf>
    <xf numFmtId="0" fontId="15" fillId="0" borderId="0" xfId="12" applyFont="1" applyAlignment="1">
      <alignment horizontal="center" vertical="center"/>
    </xf>
    <xf numFmtId="0" fontId="15" fillId="0" borderId="0" xfId="12" applyFont="1"/>
    <xf numFmtId="3" fontId="15" fillId="0" borderId="0" xfId="12" applyNumberFormat="1" applyFont="1"/>
    <xf numFmtId="9" fontId="3" fillId="0" borderId="0" xfId="14" applyFont="1"/>
    <xf numFmtId="0" fontId="17" fillId="0" borderId="0" xfId="12" applyFont="1"/>
    <xf numFmtId="9" fontId="15" fillId="0" borderId="0" xfId="12" applyNumberFormat="1" applyFont="1"/>
    <xf numFmtId="0" fontId="3" fillId="0" borderId="0" xfId="12" applyFont="1" applyAlignment="1">
      <alignment horizontal="center" vertical="center"/>
    </xf>
    <xf numFmtId="0" fontId="3" fillId="0" borderId="0" xfId="12" applyFont="1"/>
    <xf numFmtId="3" fontId="3" fillId="0" borderId="0" xfId="12" applyNumberFormat="1" applyFont="1"/>
    <xf numFmtId="9" fontId="3" fillId="0" borderId="0" xfId="12" applyNumberFormat="1" applyFont="1"/>
    <xf numFmtId="0" fontId="3" fillId="0" borderId="0" xfId="12" applyFont="1" applyAlignment="1">
      <alignment wrapText="1"/>
    </xf>
    <xf numFmtId="0" fontId="15" fillId="0" borderId="0" xfId="12" applyFont="1" applyAlignment="1">
      <alignment wrapText="1"/>
    </xf>
    <xf numFmtId="0" fontId="15" fillId="0" borderId="0" xfId="12" applyFont="1" applyAlignment="1">
      <alignment horizontal="center"/>
    </xf>
    <xf numFmtId="0" fontId="3" fillId="0" borderId="0" xfId="12" applyFont="1" applyAlignment="1">
      <alignment horizontal="center"/>
    </xf>
    <xf numFmtId="3" fontId="17" fillId="0" borderId="0" xfId="12" applyNumberFormat="1" applyFont="1"/>
    <xf numFmtId="3" fontId="17" fillId="0" borderId="0" xfId="8" applyNumberFormat="1" applyFont="1"/>
    <xf numFmtId="0" fontId="14" fillId="0" borderId="0" xfId="8" applyFont="1"/>
    <xf numFmtId="0" fontId="17" fillId="0" borderId="0" xfId="0" applyFont="1"/>
    <xf numFmtId="0" fontId="22" fillId="0" borderId="0" xfId="8" applyFont="1"/>
    <xf numFmtId="0" fontId="19" fillId="0" borderId="0" xfId="9" applyFont="1"/>
    <xf numFmtId="0" fontId="21" fillId="3" borderId="0" xfId="9" applyFont="1" applyFill="1" applyAlignment="1">
      <alignment horizontal="right" vertical="center"/>
    </xf>
    <xf numFmtId="0" fontId="20" fillId="3" borderId="0" xfId="9" applyFont="1" applyFill="1" applyAlignment="1">
      <alignment horizontal="left" vertical="center"/>
    </xf>
    <xf numFmtId="0" fontId="22" fillId="0" borderId="0" xfId="9" applyFont="1"/>
    <xf numFmtId="0" fontId="24" fillId="5" borderId="0" xfId="9" applyFont="1" applyFill="1"/>
    <xf numFmtId="0" fontId="22" fillId="0" borderId="0" xfId="9" applyFont="1" applyAlignment="1">
      <alignment horizontal="center"/>
    </xf>
    <xf numFmtId="3" fontId="22" fillId="0" borderId="0" xfId="9" applyNumberFormat="1" applyFont="1"/>
    <xf numFmtId="0" fontId="21" fillId="0" borderId="0" xfId="9" applyFont="1"/>
    <xf numFmtId="0" fontId="25" fillId="3" borderId="0" xfId="9" applyFont="1" applyFill="1" applyAlignment="1">
      <alignment horizontal="right" vertical="center"/>
    </xf>
    <xf numFmtId="0" fontId="26" fillId="3" borderId="0" xfId="9" applyFont="1" applyFill="1" applyAlignment="1">
      <alignment horizontal="left" vertical="center"/>
    </xf>
    <xf numFmtId="0" fontId="27" fillId="0" borderId="0" xfId="9" applyFont="1"/>
    <xf numFmtId="0" fontId="29" fillId="5" borderId="0" xfId="9" applyFont="1" applyFill="1"/>
    <xf numFmtId="0" fontId="27" fillId="0" borderId="0" xfId="9" applyFont="1" applyAlignment="1">
      <alignment horizontal="center"/>
    </xf>
    <xf numFmtId="3" fontId="27" fillId="0" borderId="0" xfId="9" applyNumberFormat="1" applyFont="1"/>
    <xf numFmtId="0" fontId="27" fillId="0" borderId="0" xfId="8" applyFont="1"/>
    <xf numFmtId="0" fontId="25" fillId="0" borderId="0" xfId="9" applyFont="1"/>
    <xf numFmtId="0" fontId="28" fillId="3" borderId="0" xfId="9" applyFont="1" applyFill="1"/>
    <xf numFmtId="0" fontId="25" fillId="0" borderId="0" xfId="9" applyFont="1" applyAlignment="1">
      <alignment horizontal="center"/>
    </xf>
    <xf numFmtId="4" fontId="27" fillId="0" borderId="0" xfId="9" applyNumberFormat="1" applyFont="1"/>
    <xf numFmtId="0" fontId="25" fillId="7" borderId="2" xfId="13" applyFont="1" applyFill="1" applyBorder="1" applyAlignment="1">
      <alignment horizontal="center" vertical="center"/>
    </xf>
    <xf numFmtId="0" fontId="26" fillId="7" borderId="1" xfId="9" applyFont="1" applyFill="1" applyBorder="1" applyAlignment="1">
      <alignment horizontal="center" vertical="center"/>
    </xf>
    <xf numFmtId="0" fontId="31" fillId="0" borderId="1" xfId="13" applyFont="1" applyBorder="1" applyAlignment="1">
      <alignment horizontal="left" vertical="center" indent="1"/>
    </xf>
    <xf numFmtId="3" fontId="27" fillId="0" borderId="1" xfId="13" applyNumberFormat="1" applyFont="1" applyBorder="1" applyAlignment="1">
      <alignment horizontal="right" vertical="center" wrapText="1" indent="1"/>
    </xf>
    <xf numFmtId="0" fontId="31" fillId="0" borderId="5" xfId="13" applyFont="1" applyBorder="1" applyAlignment="1">
      <alignment horizontal="left" vertical="center" indent="1"/>
    </xf>
    <xf numFmtId="4" fontId="27" fillId="0" borderId="5" xfId="13" applyNumberFormat="1" applyFont="1" applyBorder="1" applyAlignment="1">
      <alignment horizontal="right" vertical="center" wrapText="1" indent="1"/>
    </xf>
    <xf numFmtId="0" fontId="27" fillId="0" borderId="0" xfId="13" applyFont="1" applyAlignment="1">
      <alignment horizontal="left" vertical="center"/>
    </xf>
    <xf numFmtId="4" fontId="27" fillId="0" borderId="0" xfId="13" applyNumberFormat="1" applyFont="1" applyAlignment="1">
      <alignment horizontal="right" vertical="center" indent="1"/>
    </xf>
    <xf numFmtId="0" fontId="25" fillId="7" borderId="8" xfId="13" applyFont="1" applyFill="1" applyBorder="1" applyAlignment="1">
      <alignment horizontal="center" vertical="center"/>
    </xf>
    <xf numFmtId="3" fontId="27" fillId="0" borderId="6" xfId="13" applyNumberFormat="1" applyFont="1" applyBorder="1" applyAlignment="1">
      <alignment horizontal="right" vertical="center" wrapText="1" indent="1"/>
    </xf>
    <xf numFmtId="0" fontId="25" fillId="0" borderId="0" xfId="0" applyFont="1"/>
    <xf numFmtId="0" fontId="25" fillId="3" borderId="0" xfId="8" applyFont="1" applyFill="1" applyAlignment="1">
      <alignment horizontal="right" vertical="center"/>
    </xf>
    <xf numFmtId="0" fontId="26" fillId="3" borderId="0" xfId="8" applyFont="1" applyFill="1" applyAlignment="1">
      <alignment horizontal="left" vertical="center"/>
    </xf>
    <xf numFmtId="0" fontId="27" fillId="0" borderId="0" xfId="8" applyFont="1" applyAlignment="1">
      <alignment vertical="center"/>
    </xf>
    <xf numFmtId="0" fontId="29" fillId="5" borderId="0" xfId="8" applyFont="1" applyFill="1"/>
    <xf numFmtId="0" fontId="27" fillId="0" borderId="0" xfId="8" applyFont="1" applyAlignment="1">
      <alignment horizontal="center"/>
    </xf>
    <xf numFmtId="3" fontId="27" fillId="0" borderId="0" xfId="8" applyNumberFormat="1" applyFont="1"/>
    <xf numFmtId="0" fontId="28" fillId="0" borderId="0" xfId="8" applyFont="1"/>
    <xf numFmtId="0" fontId="29" fillId="0" borderId="0" xfId="8" applyFont="1"/>
    <xf numFmtId="3" fontId="27" fillId="2" borderId="0" xfId="8" applyNumberFormat="1" applyFont="1" applyFill="1"/>
    <xf numFmtId="0" fontId="29" fillId="6" borderId="0" xfId="8" applyFont="1" applyFill="1"/>
    <xf numFmtId="0" fontId="29" fillId="9" borderId="0" xfId="0" applyFont="1" applyFill="1"/>
    <xf numFmtId="0" fontId="29" fillId="10" borderId="0" xfId="0" applyFont="1" applyFill="1"/>
    <xf numFmtId="0" fontId="27" fillId="0" borderId="0" xfId="0" applyFont="1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28" fillId="0" borderId="0" xfId="9" applyFont="1"/>
    <xf numFmtId="0" fontId="29" fillId="5" borderId="0" xfId="9" applyFont="1" applyFill="1" applyAlignment="1">
      <alignment horizontal="center"/>
    </xf>
    <xf numFmtId="0" fontId="29" fillId="0" borderId="0" xfId="9" applyFont="1"/>
    <xf numFmtId="3" fontId="25" fillId="0" borderId="0" xfId="9" applyNumberFormat="1" applyFont="1"/>
    <xf numFmtId="0" fontId="25" fillId="0" borderId="0" xfId="0" applyFont="1" applyAlignment="1">
      <alignment horizontal="center"/>
    </xf>
    <xf numFmtId="3" fontId="25" fillId="0" borderId="0" xfId="0" applyNumberFormat="1" applyFont="1"/>
    <xf numFmtId="0" fontId="25" fillId="0" borderId="0" xfId="9" applyFont="1" applyAlignment="1">
      <alignment horizontal="left" indent="1"/>
    </xf>
    <xf numFmtId="0" fontId="25" fillId="0" borderId="0" xfId="2" applyFont="1" applyAlignment="1">
      <alignment horizontal="center"/>
    </xf>
    <xf numFmtId="0" fontId="25" fillId="0" borderId="0" xfId="2" applyFont="1"/>
    <xf numFmtId="3" fontId="25" fillId="0" borderId="0" xfId="19" applyNumberFormat="1" applyFont="1" applyFill="1"/>
    <xf numFmtId="0" fontId="30" fillId="0" borderId="0" xfId="0" applyFont="1"/>
    <xf numFmtId="0" fontId="32" fillId="0" borderId="0" xfId="0" applyFont="1"/>
    <xf numFmtId="0" fontId="27" fillId="0" borderId="0" xfId="2" applyFont="1" applyAlignment="1">
      <alignment horizontal="center"/>
    </xf>
    <xf numFmtId="0" fontId="27" fillId="0" borderId="0" xfId="2" applyFont="1"/>
    <xf numFmtId="3" fontId="27" fillId="0" borderId="0" xfId="19" applyNumberFormat="1" applyFont="1" applyFill="1"/>
    <xf numFmtId="0" fontId="26" fillId="0" borderId="0" xfId="9" applyFont="1"/>
    <xf numFmtId="0" fontId="25" fillId="0" borderId="0" xfId="2" applyFont="1" applyAlignment="1">
      <alignment horizontal="left" indent="1"/>
    </xf>
    <xf numFmtId="3" fontId="25" fillId="0" borderId="0" xfId="18" applyNumberFormat="1" applyFont="1" applyFill="1"/>
    <xf numFmtId="3" fontId="27" fillId="0" borderId="0" xfId="18" applyNumberFormat="1" applyFont="1" applyFill="1"/>
    <xf numFmtId="3" fontId="25" fillId="0" borderId="0" xfId="24" applyNumberFormat="1" applyFont="1" applyFill="1"/>
    <xf numFmtId="3" fontId="27" fillId="0" borderId="0" xfId="24" applyNumberFormat="1" applyFont="1" applyFill="1"/>
    <xf numFmtId="0" fontId="26" fillId="0" borderId="0" xfId="2" applyFont="1"/>
    <xf numFmtId="3" fontId="25" fillId="0" borderId="0" xfId="2" applyNumberFormat="1" applyFont="1"/>
    <xf numFmtId="0" fontId="31" fillId="0" borderId="0" xfId="2" applyFont="1"/>
    <xf numFmtId="3" fontId="27" fillId="0" borderId="0" xfId="2" applyNumberFormat="1" applyFont="1"/>
    <xf numFmtId="0" fontId="25" fillId="0" borderId="0" xfId="0" applyFont="1" applyAlignment="1">
      <alignment horizontal="left"/>
    </xf>
    <xf numFmtId="3" fontId="30" fillId="0" borderId="0" xfId="0" applyNumberFormat="1" applyFont="1"/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3" fontId="32" fillId="0" borderId="0" xfId="0" applyNumberFormat="1" applyFont="1"/>
    <xf numFmtId="0" fontId="31" fillId="0" borderId="0" xfId="9" applyFont="1"/>
    <xf numFmtId="3" fontId="32" fillId="0" borderId="0" xfId="2" applyNumberFormat="1" applyFont="1" applyAlignment="1" applyProtection="1">
      <alignment vertical="top"/>
      <protection locked="0"/>
    </xf>
    <xf numFmtId="0" fontId="25" fillId="0" borderId="0" xfId="9" quotePrefix="1" applyFont="1" applyAlignment="1">
      <alignment horizontal="left" indent="1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6" fillId="4" borderId="0" xfId="12" applyFont="1" applyFill="1" applyAlignment="1">
      <alignment horizontal="center"/>
    </xf>
    <xf numFmtId="0" fontId="14" fillId="3" borderId="0" xfId="8" applyFont="1" applyFill="1" applyAlignment="1">
      <alignment horizontal="center" vertical="center"/>
    </xf>
    <xf numFmtId="0" fontId="16" fillId="4" borderId="0" xfId="8" applyFont="1" applyFill="1" applyAlignment="1">
      <alignment horizontal="center" vertical="center"/>
    </xf>
    <xf numFmtId="0" fontId="26" fillId="3" borderId="0" xfId="8" applyFont="1" applyFill="1" applyAlignment="1">
      <alignment horizontal="center" vertical="center"/>
    </xf>
    <xf numFmtId="0" fontId="26" fillId="3" borderId="0" xfId="8" applyFont="1" applyFill="1" applyAlignment="1">
      <alignment vertical="center"/>
    </xf>
    <xf numFmtId="0" fontId="28" fillId="8" borderId="0" xfId="0" applyFont="1" applyFill="1" applyAlignment="1">
      <alignment horizontal="center"/>
    </xf>
    <xf numFmtId="0" fontId="28" fillId="4" borderId="0" xfId="8" applyFont="1" applyFill="1" applyAlignment="1">
      <alignment horizontal="center"/>
    </xf>
    <xf numFmtId="0" fontId="28" fillId="4" borderId="0" xfId="8" applyFont="1" applyFill="1" applyAlignment="1">
      <alignment horizontal="center" vertical="center"/>
    </xf>
    <xf numFmtId="0" fontId="21" fillId="3" borderId="0" xfId="9" applyFont="1" applyFill="1" applyAlignment="1">
      <alignment horizontal="center" vertical="center"/>
    </xf>
    <xf numFmtId="0" fontId="23" fillId="4" borderId="0" xfId="9" applyFont="1" applyFill="1" applyAlignment="1">
      <alignment horizontal="center"/>
    </xf>
    <xf numFmtId="0" fontId="23" fillId="4" borderId="0" xfId="9" applyFont="1" applyFill="1" applyAlignment="1">
      <alignment horizontal="center" vertical="center"/>
    </xf>
    <xf numFmtId="0" fontId="28" fillId="4" borderId="0" xfId="9" applyFont="1" applyFill="1" applyAlignment="1">
      <alignment horizontal="center"/>
    </xf>
    <xf numFmtId="0" fontId="25" fillId="3" borderId="0" xfId="9" applyFont="1" applyFill="1" applyAlignment="1">
      <alignment horizontal="center" vertical="center"/>
    </xf>
    <xf numFmtId="0" fontId="28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30" fillId="7" borderId="1" xfId="13" applyFont="1" applyFill="1" applyBorder="1" applyAlignment="1">
      <alignment horizontal="center" vertical="center"/>
    </xf>
    <xf numFmtId="0" fontId="25" fillId="3" borderId="0" xfId="9" applyFont="1" applyFill="1" applyAlignment="1">
      <alignment vertical="center"/>
    </xf>
    <xf numFmtId="0" fontId="25" fillId="3" borderId="0" xfId="9" applyFont="1" applyFill="1" applyAlignment="1">
      <alignment horizontal="center"/>
    </xf>
    <xf numFmtId="0" fontId="25" fillId="3" borderId="0" xfId="9" applyFont="1" applyFill="1"/>
  </cellXfs>
  <cellStyles count="26">
    <cellStyle name="Hipervínculo" xfId="11" builtinId="8"/>
    <cellStyle name="Millares" xfId="18" builtinId="3"/>
    <cellStyle name="Millares 2" xfId="1"/>
    <cellStyle name="Millares 2 2" xfId="15"/>
    <cellStyle name="Millares 2 2 2" xfId="21"/>
    <cellStyle name="Millares 2 3" xfId="16"/>
    <cellStyle name="Millares 2 3 2" xfId="22"/>
    <cellStyle name="Millares 2 4" xfId="20"/>
    <cellStyle name="Millares 3" xfId="19"/>
    <cellStyle name="Millares 3 2" xfId="25"/>
    <cellStyle name="Millares 4" xfId="17"/>
    <cellStyle name="Millares 4 2" xfId="23"/>
    <cellStyle name="Millares 5" xfId="24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3651250</xdr:colOff>
      <xdr:row>45</xdr:row>
      <xdr:rowOff>120651</xdr:rowOff>
    </xdr:from>
    <xdr:to>
      <xdr:col>3</xdr:col>
      <xdr:colOff>47625</xdr:colOff>
      <xdr:row>52</xdr:row>
      <xdr:rowOff>47626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632325" y="6826251"/>
          <a:ext cx="2225675" cy="927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Alma Liliana Gutiérrez</a:t>
          </a:r>
          <a:r>
            <a:rPr lang="es-MX" sz="1100" baseline="0"/>
            <a:t> Almanza</a:t>
          </a:r>
          <a:br>
            <a:rPr lang="es-MX" sz="1100" baseline="0"/>
          </a:br>
          <a:r>
            <a:rPr lang="es-MX" sz="1100" baseline="0"/>
            <a:t>DIRECTORA SMDIF CORTAZAR</a:t>
          </a:r>
          <a:br>
            <a:rPr lang="es-MX" sz="1100" baseline="0"/>
          </a:br>
          <a:endParaRPr lang="es-MX" sz="1100"/>
        </a:p>
      </xdr:txBody>
    </xdr:sp>
    <xdr:clientData/>
  </xdr:twoCellAnchor>
  <xdr:twoCellAnchor>
    <xdr:from>
      <xdr:col>0</xdr:col>
      <xdr:colOff>304800</xdr:colOff>
      <xdr:row>46</xdr:row>
      <xdr:rowOff>0</xdr:rowOff>
    </xdr:from>
    <xdr:to>
      <xdr:col>1</xdr:col>
      <xdr:colOff>1530350</xdr:colOff>
      <xdr:row>52</xdr:row>
      <xdr:rowOff>57150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04800" y="6299200"/>
          <a:ext cx="2254250" cy="819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Luis</a:t>
          </a:r>
          <a:r>
            <a:rPr lang="es-MX" sz="1100" baseline="0"/>
            <a:t> Enrique González Medina</a:t>
          </a:r>
          <a:br>
            <a:rPr lang="es-MX" sz="1100" baseline="0"/>
          </a:br>
          <a:r>
            <a:rPr lang="es-MX" sz="1100" baseline="0"/>
            <a:t>CONTADOR SMDIF CORTAZAR</a:t>
          </a:r>
          <a:br>
            <a:rPr lang="es-MX" sz="1100" baseline="0"/>
          </a:br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2802392</xdr:colOff>
      <xdr:row>60</xdr:row>
      <xdr:rowOff>195035</xdr:rowOff>
    </xdr:from>
    <xdr:to>
      <xdr:col>1</xdr:col>
      <xdr:colOff>6014357</xdr:colOff>
      <xdr:row>66</xdr:row>
      <xdr:rowOff>190499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B7F62DD-E7F2-4AF1-8CB4-4E079FBB3649}"/>
            </a:ext>
          </a:extLst>
        </xdr:cNvPr>
        <xdr:cNvSpPr txBox="1"/>
      </xdr:nvSpPr>
      <xdr:spPr>
        <a:xfrm>
          <a:off x="3455535" y="15666356"/>
          <a:ext cx="3211965" cy="15466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600"/>
            <a:t/>
          </a:r>
          <a:br>
            <a:rPr lang="es-MX" sz="1600"/>
          </a:br>
          <a:r>
            <a:rPr lang="es-MX" sz="1600"/>
            <a:t>___________________________</a:t>
          </a:r>
          <a:br>
            <a:rPr lang="es-MX" sz="1600"/>
          </a:br>
          <a:r>
            <a:rPr lang="es-MX" sz="1600"/>
            <a:t>Luis</a:t>
          </a:r>
          <a:r>
            <a:rPr lang="es-MX" sz="1600" baseline="0"/>
            <a:t> Enrique González Medina</a:t>
          </a:r>
          <a:br>
            <a:rPr lang="es-MX" sz="1600" baseline="0"/>
          </a:br>
          <a:r>
            <a:rPr lang="es-MX" sz="1600" baseline="0"/>
            <a:t>CONTADOR SMDIF CORTAZAR</a:t>
          </a:r>
          <a:br>
            <a:rPr lang="es-MX" sz="1600" baseline="0"/>
          </a:br>
          <a:endParaRPr lang="es-MX" sz="1600"/>
        </a:p>
      </xdr:txBody>
    </xdr:sp>
    <xdr:clientData/>
  </xdr:twoCellAnchor>
  <xdr:twoCellAnchor>
    <xdr:from>
      <xdr:col>4</xdr:col>
      <xdr:colOff>1479837</xdr:colOff>
      <xdr:row>61</xdr:row>
      <xdr:rowOff>1826</xdr:rowOff>
    </xdr:from>
    <xdr:to>
      <xdr:col>7</xdr:col>
      <xdr:colOff>176892</xdr:colOff>
      <xdr:row>67</xdr:row>
      <xdr:rowOff>68036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D7066BB-652A-4A7A-80F0-5E5D65785EE5}"/>
            </a:ext>
          </a:extLst>
        </xdr:cNvPr>
        <xdr:cNvSpPr txBox="1"/>
      </xdr:nvSpPr>
      <xdr:spPr>
        <a:xfrm>
          <a:off x="13658230" y="15731683"/>
          <a:ext cx="3201019" cy="16174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600"/>
            <a:t/>
          </a:r>
          <a:br>
            <a:rPr lang="es-MX" sz="1600"/>
          </a:br>
          <a:r>
            <a:rPr lang="es-MX" sz="1600"/>
            <a:t>___________________________</a:t>
          </a:r>
          <a:br>
            <a:rPr lang="es-MX" sz="1600"/>
          </a:br>
          <a:r>
            <a:rPr lang="es-MX" sz="1600"/>
            <a:t>Alma Liliana Gutiérrez</a:t>
          </a:r>
          <a:r>
            <a:rPr lang="es-MX" sz="1600" baseline="0"/>
            <a:t> Almanza</a:t>
          </a:r>
          <a:br>
            <a:rPr lang="es-MX" sz="1600" baseline="0"/>
          </a:br>
          <a:r>
            <a:rPr lang="es-MX" sz="1600" baseline="0"/>
            <a:t>DIRECTORA SMDIF CORTAZAR</a:t>
          </a:r>
          <a:br>
            <a:rPr lang="es-MX" sz="1600" baseline="0"/>
          </a:br>
          <a:endParaRPr lang="es-MX" sz="16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view="pageBreakPreview" zoomScaleNormal="100" zoomScaleSheetLayoutView="100" workbookViewId="0">
      <pane ySplit="5" topLeftCell="A6" activePane="bottomLeft" state="frozen"/>
      <selection activeCell="A14" sqref="A14:B14"/>
      <selection pane="bottomLeft" activeCell="E53" sqref="A1:E53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4" ht="16.149999999999999" customHeight="1" x14ac:dyDescent="0.2">
      <c r="A1" s="181" t="s">
        <v>589</v>
      </c>
      <c r="B1" s="182"/>
      <c r="C1" s="55" t="s">
        <v>486</v>
      </c>
      <c r="D1" s="56">
        <v>2026</v>
      </c>
    </row>
    <row r="2" spans="1:4" ht="16.149999999999999" customHeight="1" x14ac:dyDescent="0.2">
      <c r="A2" s="183" t="s">
        <v>485</v>
      </c>
      <c r="B2" s="184"/>
      <c r="C2" s="2" t="s">
        <v>487</v>
      </c>
      <c r="D2" s="57" t="s">
        <v>489</v>
      </c>
    </row>
    <row r="3" spans="1:4" ht="16.149999999999999" customHeight="1" x14ac:dyDescent="0.2">
      <c r="A3" s="183" t="s">
        <v>590</v>
      </c>
      <c r="B3" s="184"/>
      <c r="C3" s="2" t="s">
        <v>488</v>
      </c>
      <c r="D3" s="58">
        <v>2</v>
      </c>
    </row>
    <row r="4" spans="1:4" ht="16.149999999999999" customHeight="1" x14ac:dyDescent="0.2">
      <c r="A4" s="183" t="s">
        <v>504</v>
      </c>
      <c r="B4" s="184"/>
      <c r="C4" s="67"/>
      <c r="D4" s="57"/>
    </row>
    <row r="5" spans="1:4" ht="15" customHeight="1" x14ac:dyDescent="0.2">
      <c r="A5" s="68" t="s">
        <v>29</v>
      </c>
      <c r="B5" s="175" t="s">
        <v>30</v>
      </c>
      <c r="C5" s="175"/>
      <c r="D5" s="176"/>
    </row>
    <row r="6" spans="1:4" x14ac:dyDescent="0.2">
      <c r="A6" s="69"/>
      <c r="B6" s="177"/>
      <c r="C6" s="177"/>
      <c r="D6" s="178"/>
    </row>
    <row r="7" spans="1:4" x14ac:dyDescent="0.2">
      <c r="A7" s="69"/>
      <c r="B7" s="179" t="s">
        <v>33</v>
      </c>
      <c r="C7" s="179"/>
      <c r="D7" s="180"/>
    </row>
    <row r="8" spans="1:4" x14ac:dyDescent="0.2">
      <c r="A8" s="69"/>
      <c r="B8" s="61"/>
      <c r="D8" s="64"/>
    </row>
    <row r="9" spans="1:4" x14ac:dyDescent="0.2">
      <c r="A9" s="69"/>
      <c r="B9" s="62" t="s">
        <v>0</v>
      </c>
      <c r="D9" s="64"/>
    </row>
    <row r="10" spans="1:4" x14ac:dyDescent="0.2">
      <c r="A10" s="70" t="s">
        <v>473</v>
      </c>
      <c r="B10" s="63" t="s">
        <v>537</v>
      </c>
      <c r="D10" s="64"/>
    </row>
    <row r="11" spans="1:4" x14ac:dyDescent="0.2">
      <c r="A11" s="70" t="s">
        <v>474</v>
      </c>
      <c r="B11" s="63" t="s">
        <v>271</v>
      </c>
      <c r="D11" s="64"/>
    </row>
    <row r="12" spans="1:4" x14ac:dyDescent="0.2">
      <c r="A12" s="70" t="s">
        <v>1</v>
      </c>
      <c r="B12" s="63" t="s">
        <v>2</v>
      </c>
      <c r="D12" s="64"/>
    </row>
    <row r="13" spans="1:4" x14ac:dyDescent="0.2">
      <c r="A13" s="70" t="s">
        <v>3</v>
      </c>
      <c r="B13" s="63" t="s">
        <v>4</v>
      </c>
      <c r="D13" s="64"/>
    </row>
    <row r="14" spans="1:4" x14ac:dyDescent="0.2">
      <c r="A14" s="70" t="s">
        <v>5</v>
      </c>
      <c r="B14" s="63" t="s">
        <v>6</v>
      </c>
      <c r="D14" s="64"/>
    </row>
    <row r="15" spans="1:4" x14ac:dyDescent="0.2">
      <c r="A15" s="70" t="s">
        <v>80</v>
      </c>
      <c r="B15" s="63" t="s">
        <v>480</v>
      </c>
      <c r="D15" s="64"/>
    </row>
    <row r="16" spans="1:4" x14ac:dyDescent="0.2">
      <c r="A16" s="70" t="s">
        <v>7</v>
      </c>
      <c r="B16" s="63" t="s">
        <v>481</v>
      </c>
      <c r="D16" s="64"/>
    </row>
    <row r="17" spans="1:4" x14ac:dyDescent="0.2">
      <c r="A17" s="70" t="s">
        <v>8</v>
      </c>
      <c r="B17" s="63" t="s">
        <v>79</v>
      </c>
      <c r="D17" s="64"/>
    </row>
    <row r="18" spans="1:4" x14ac:dyDescent="0.2">
      <c r="A18" s="70" t="s">
        <v>9</v>
      </c>
      <c r="B18" s="63" t="s">
        <v>10</v>
      </c>
      <c r="D18" s="64"/>
    </row>
    <row r="19" spans="1:4" x14ac:dyDescent="0.2">
      <c r="A19" s="70" t="s">
        <v>11</v>
      </c>
      <c r="B19" s="63" t="s">
        <v>12</v>
      </c>
      <c r="D19" s="64"/>
    </row>
    <row r="20" spans="1:4" x14ac:dyDescent="0.2">
      <c r="A20" s="70" t="s">
        <v>13</v>
      </c>
      <c r="B20" s="63" t="s">
        <v>14</v>
      </c>
      <c r="D20" s="64"/>
    </row>
    <row r="21" spans="1:4" x14ac:dyDescent="0.2">
      <c r="A21" s="70" t="s">
        <v>15</v>
      </c>
      <c r="B21" s="63" t="s">
        <v>16</v>
      </c>
      <c r="D21" s="64"/>
    </row>
    <row r="22" spans="1:4" x14ac:dyDescent="0.2">
      <c r="A22" s="70" t="s">
        <v>17</v>
      </c>
      <c r="B22" s="63" t="s">
        <v>482</v>
      </c>
      <c r="D22" s="64"/>
    </row>
    <row r="23" spans="1:4" x14ac:dyDescent="0.2">
      <c r="A23" s="70" t="s">
        <v>18</v>
      </c>
      <c r="B23" s="63" t="s">
        <v>19</v>
      </c>
      <c r="D23" s="64"/>
    </row>
    <row r="24" spans="1:4" x14ac:dyDescent="0.2">
      <c r="A24" s="70" t="s">
        <v>20</v>
      </c>
      <c r="B24" s="63" t="s">
        <v>111</v>
      </c>
      <c r="D24" s="64"/>
    </row>
    <row r="25" spans="1:4" x14ac:dyDescent="0.2">
      <c r="A25" s="70" t="s">
        <v>21</v>
      </c>
      <c r="B25" s="63" t="s">
        <v>562</v>
      </c>
      <c r="D25" s="64"/>
    </row>
    <row r="26" spans="1:4" x14ac:dyDescent="0.2">
      <c r="A26" s="70" t="s">
        <v>564</v>
      </c>
      <c r="B26" s="63" t="s">
        <v>565</v>
      </c>
      <c r="D26" s="64"/>
    </row>
    <row r="27" spans="1:4" x14ac:dyDescent="0.2">
      <c r="A27" s="70" t="s">
        <v>563</v>
      </c>
      <c r="B27" s="63" t="s">
        <v>566</v>
      </c>
      <c r="D27" s="64"/>
    </row>
    <row r="28" spans="1:4" x14ac:dyDescent="0.2">
      <c r="A28" s="70" t="s">
        <v>22</v>
      </c>
      <c r="B28" s="63" t="s">
        <v>23</v>
      </c>
      <c r="D28" s="64"/>
    </row>
    <row r="29" spans="1:4" x14ac:dyDescent="0.2">
      <c r="A29" s="70" t="s">
        <v>24</v>
      </c>
      <c r="B29" s="63" t="s">
        <v>25</v>
      </c>
      <c r="D29" s="64"/>
    </row>
    <row r="30" spans="1:4" x14ac:dyDescent="0.2">
      <c r="A30" s="70" t="s">
        <v>26</v>
      </c>
      <c r="B30" s="63" t="s">
        <v>570</v>
      </c>
      <c r="D30" s="64"/>
    </row>
    <row r="31" spans="1:4" x14ac:dyDescent="0.2">
      <c r="A31" s="70" t="s">
        <v>27</v>
      </c>
      <c r="B31" s="63" t="s">
        <v>571</v>
      </c>
      <c r="D31" s="64"/>
    </row>
    <row r="32" spans="1:4" x14ac:dyDescent="0.2">
      <c r="A32" s="70" t="s">
        <v>38</v>
      </c>
      <c r="B32" s="63" t="s">
        <v>572</v>
      </c>
      <c r="D32" s="64"/>
    </row>
    <row r="33" spans="1:4" x14ac:dyDescent="0.2">
      <c r="A33" s="69"/>
      <c r="D33" s="64"/>
    </row>
    <row r="34" spans="1:4" x14ac:dyDescent="0.2">
      <c r="A34" s="69"/>
      <c r="B34" s="62"/>
      <c r="D34" s="64"/>
    </row>
    <row r="35" spans="1:4" x14ac:dyDescent="0.2">
      <c r="A35" s="70" t="s">
        <v>36</v>
      </c>
      <c r="B35" s="63" t="s">
        <v>31</v>
      </c>
      <c r="D35" s="64"/>
    </row>
    <row r="36" spans="1:4" x14ac:dyDescent="0.2">
      <c r="A36" s="70" t="s">
        <v>37</v>
      </c>
      <c r="B36" s="63" t="s">
        <v>32</v>
      </c>
      <c r="D36" s="64"/>
    </row>
    <row r="37" spans="1:4" x14ac:dyDescent="0.2">
      <c r="A37" s="69"/>
      <c r="D37" s="64"/>
    </row>
    <row r="38" spans="1:4" x14ac:dyDescent="0.2">
      <c r="A38" s="69"/>
      <c r="B38" s="61" t="s">
        <v>34</v>
      </c>
      <c r="D38" s="64"/>
    </row>
    <row r="39" spans="1:4" x14ac:dyDescent="0.2">
      <c r="A39" s="69" t="s">
        <v>35</v>
      </c>
      <c r="B39" s="63" t="s">
        <v>28</v>
      </c>
      <c r="D39" s="64"/>
    </row>
    <row r="40" spans="1:4" x14ac:dyDescent="0.2">
      <c r="A40" s="69"/>
      <c r="B40" s="63" t="s">
        <v>505</v>
      </c>
      <c r="D40" s="64"/>
    </row>
    <row r="41" spans="1:4" x14ac:dyDescent="0.2">
      <c r="A41" s="69"/>
      <c r="B41" s="63" t="s">
        <v>535</v>
      </c>
      <c r="D41" s="64"/>
    </row>
    <row r="42" spans="1:4" x14ac:dyDescent="0.2">
      <c r="A42" s="69"/>
      <c r="B42" s="63" t="s">
        <v>536</v>
      </c>
      <c r="D42" s="64"/>
    </row>
    <row r="43" spans="1:4" x14ac:dyDescent="0.2">
      <c r="A43" s="71"/>
      <c r="B43" s="65"/>
      <c r="C43" s="65"/>
      <c r="D43" s="66"/>
    </row>
    <row r="45" spans="1:4" x14ac:dyDescent="0.2">
      <c r="A45" s="60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85" orientation="landscape" r:id="rId1"/>
  <headerFooter>
    <oddHeader>&amp;CNOTAS A LOS ESTADOS FINANCIEROS</oddHead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view="pageBreakPreview" topLeftCell="A172" zoomScaleNormal="100" zoomScaleSheetLayoutView="100" workbookViewId="0">
      <selection activeCell="E214" sqref="A1:E214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5" customFormat="1" ht="19.149999999999999" customHeight="1" x14ac:dyDescent="0.25">
      <c r="A1" s="186" t="s">
        <v>589</v>
      </c>
      <c r="B1" s="186"/>
      <c r="C1" s="186"/>
      <c r="D1" s="72" t="s">
        <v>486</v>
      </c>
      <c r="E1" s="73">
        <v>2026</v>
      </c>
    </row>
    <row r="2" spans="1:5" s="3" customFormat="1" ht="19.149999999999999" customHeight="1" x14ac:dyDescent="0.25">
      <c r="A2" s="186" t="s">
        <v>491</v>
      </c>
      <c r="B2" s="186"/>
      <c r="C2" s="186"/>
      <c r="D2" s="72" t="s">
        <v>487</v>
      </c>
      <c r="E2" s="73" t="s">
        <v>489</v>
      </c>
    </row>
    <row r="3" spans="1:5" s="3" customFormat="1" ht="19.149999999999999" customHeight="1" x14ac:dyDescent="0.25">
      <c r="A3" s="186" t="s">
        <v>590</v>
      </c>
      <c r="B3" s="186"/>
      <c r="C3" s="186"/>
      <c r="D3" s="72" t="s">
        <v>488</v>
      </c>
      <c r="E3" s="73">
        <v>2</v>
      </c>
    </row>
    <row r="4" spans="1:5" s="3" customFormat="1" ht="19.149999999999999" customHeight="1" x14ac:dyDescent="0.25">
      <c r="A4" s="186" t="s">
        <v>504</v>
      </c>
      <c r="B4" s="186"/>
      <c r="C4" s="186"/>
      <c r="D4" s="72"/>
      <c r="E4" s="73"/>
    </row>
    <row r="5" spans="1:5" ht="12.75" x14ac:dyDescent="0.2">
      <c r="A5" s="187" t="s">
        <v>113</v>
      </c>
      <c r="B5" s="187"/>
      <c r="C5" s="187"/>
      <c r="D5" s="187"/>
      <c r="E5" s="187"/>
    </row>
    <row r="6" spans="1:5" ht="12.75" x14ac:dyDescent="0.2">
      <c r="A6" s="74"/>
      <c r="B6" s="74"/>
      <c r="C6" s="74"/>
      <c r="D6" s="74"/>
      <c r="E6" s="74"/>
    </row>
    <row r="7" spans="1:5" ht="12.75" x14ac:dyDescent="0.2">
      <c r="A7" s="185" t="s">
        <v>539</v>
      </c>
      <c r="B7" s="185"/>
      <c r="C7" s="185"/>
      <c r="D7" s="185"/>
      <c r="E7" s="185"/>
    </row>
    <row r="8" spans="1:5" ht="12.75" x14ac:dyDescent="0.2">
      <c r="A8" s="75" t="s">
        <v>84</v>
      </c>
      <c r="B8" s="75" t="s">
        <v>81</v>
      </c>
      <c r="C8" s="75" t="s">
        <v>82</v>
      </c>
      <c r="D8" s="76" t="s">
        <v>270</v>
      </c>
      <c r="E8" s="77" t="s">
        <v>573</v>
      </c>
    </row>
    <row r="9" spans="1:5" ht="12.75" x14ac:dyDescent="0.2">
      <c r="A9" s="78">
        <v>4000</v>
      </c>
      <c r="B9" s="79" t="s">
        <v>537</v>
      </c>
      <c r="C9" s="80">
        <f>SUM(C10+C57+C69)</f>
        <v>7514359.7199999997</v>
      </c>
      <c r="D9" s="81">
        <v>1</v>
      </c>
      <c r="E9" s="82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ht="12.75" x14ac:dyDescent="0.2">
      <c r="A10" s="78">
        <v>4100</v>
      </c>
      <c r="B10" s="79" t="s">
        <v>217</v>
      </c>
      <c r="C10" s="80">
        <f>SUM(C11+C21+C27+C30+C36+C39+C48)</f>
        <v>577264</v>
      </c>
      <c r="D10" s="83">
        <f>C10/$C$9</f>
        <v>7.6821448734157749E-2</v>
      </c>
      <c r="E10" s="82"/>
    </row>
    <row r="11" spans="1:5" ht="12.75" x14ac:dyDescent="0.2">
      <c r="A11" s="78">
        <v>4110</v>
      </c>
      <c r="B11" s="79" t="s">
        <v>218</v>
      </c>
      <c r="C11" s="80">
        <f>SUM(C12:C20)</f>
        <v>0</v>
      </c>
      <c r="D11" s="83">
        <f>C11/$C$9</f>
        <v>0</v>
      </c>
      <c r="E11" s="82"/>
    </row>
    <row r="12" spans="1:5" ht="12.75" x14ac:dyDescent="0.2">
      <c r="A12" s="84">
        <v>4111</v>
      </c>
      <c r="B12" s="85" t="s">
        <v>219</v>
      </c>
      <c r="C12" s="86">
        <v>0</v>
      </c>
      <c r="D12" s="87">
        <f t="shared" ref="D12:D75" si="0">C12/$C$9</f>
        <v>0</v>
      </c>
      <c r="E12" s="82"/>
    </row>
    <row r="13" spans="1:5" ht="12.75" x14ac:dyDescent="0.2">
      <c r="A13" s="84">
        <v>4112</v>
      </c>
      <c r="B13" s="85" t="s">
        <v>220</v>
      </c>
      <c r="C13" s="86">
        <v>0</v>
      </c>
      <c r="D13" s="87">
        <f t="shared" si="0"/>
        <v>0</v>
      </c>
      <c r="E13" s="82"/>
    </row>
    <row r="14" spans="1:5" ht="12.75" x14ac:dyDescent="0.2">
      <c r="A14" s="84">
        <v>4113</v>
      </c>
      <c r="B14" s="85" t="s">
        <v>221</v>
      </c>
      <c r="C14" s="86">
        <v>0</v>
      </c>
      <c r="D14" s="87">
        <f t="shared" si="0"/>
        <v>0</v>
      </c>
      <c r="E14" s="82"/>
    </row>
    <row r="15" spans="1:5" ht="12.75" x14ac:dyDescent="0.2">
      <c r="A15" s="84">
        <v>4114</v>
      </c>
      <c r="B15" s="85" t="s">
        <v>222</v>
      </c>
      <c r="C15" s="86">
        <v>0</v>
      </c>
      <c r="D15" s="87">
        <f t="shared" si="0"/>
        <v>0</v>
      </c>
      <c r="E15" s="82"/>
    </row>
    <row r="16" spans="1:5" ht="12.75" x14ac:dyDescent="0.2">
      <c r="A16" s="84">
        <v>4115</v>
      </c>
      <c r="B16" s="85" t="s">
        <v>223</v>
      </c>
      <c r="C16" s="86">
        <v>0</v>
      </c>
      <c r="D16" s="87">
        <f t="shared" si="0"/>
        <v>0</v>
      </c>
      <c r="E16" s="82"/>
    </row>
    <row r="17" spans="1:5" ht="12.75" x14ac:dyDescent="0.2">
      <c r="A17" s="84">
        <v>4116</v>
      </c>
      <c r="B17" s="85" t="s">
        <v>224</v>
      </c>
      <c r="C17" s="86">
        <v>0</v>
      </c>
      <c r="D17" s="87">
        <f t="shared" si="0"/>
        <v>0</v>
      </c>
      <c r="E17" s="82"/>
    </row>
    <row r="18" spans="1:5" ht="12.75" x14ac:dyDescent="0.2">
      <c r="A18" s="84">
        <v>4117</v>
      </c>
      <c r="B18" s="85" t="s">
        <v>225</v>
      </c>
      <c r="C18" s="86">
        <v>0</v>
      </c>
      <c r="D18" s="87">
        <f t="shared" si="0"/>
        <v>0</v>
      </c>
      <c r="E18" s="82"/>
    </row>
    <row r="19" spans="1:5" ht="25.5" x14ac:dyDescent="0.2">
      <c r="A19" s="84">
        <v>4118</v>
      </c>
      <c r="B19" s="88" t="s">
        <v>402</v>
      </c>
      <c r="C19" s="86">
        <v>0</v>
      </c>
      <c r="D19" s="87">
        <f t="shared" si="0"/>
        <v>0</v>
      </c>
      <c r="E19" s="82"/>
    </row>
    <row r="20" spans="1:5" ht="12.75" x14ac:dyDescent="0.2">
      <c r="A20" s="84">
        <v>4119</v>
      </c>
      <c r="B20" s="85" t="s">
        <v>226</v>
      </c>
      <c r="C20" s="86">
        <v>0</v>
      </c>
      <c r="D20" s="87">
        <f t="shared" si="0"/>
        <v>0</v>
      </c>
      <c r="E20" s="82"/>
    </row>
    <row r="21" spans="1:5" ht="12.75" x14ac:dyDescent="0.2">
      <c r="A21" s="78">
        <v>4120</v>
      </c>
      <c r="B21" s="79" t="s">
        <v>227</v>
      </c>
      <c r="C21" s="80">
        <f>SUM(C22:C26)</f>
        <v>0</v>
      </c>
      <c r="D21" s="83">
        <f t="shared" si="0"/>
        <v>0</v>
      </c>
      <c r="E21" s="82"/>
    </row>
    <row r="22" spans="1:5" ht="12.75" x14ac:dyDescent="0.2">
      <c r="A22" s="84">
        <v>4121</v>
      </c>
      <c r="B22" s="85" t="s">
        <v>228</v>
      </c>
      <c r="C22" s="86">
        <v>0</v>
      </c>
      <c r="D22" s="87">
        <f t="shared" si="0"/>
        <v>0</v>
      </c>
      <c r="E22" s="82"/>
    </row>
    <row r="23" spans="1:5" ht="12.75" x14ac:dyDescent="0.2">
      <c r="A23" s="84">
        <v>4122</v>
      </c>
      <c r="B23" s="85" t="s">
        <v>403</v>
      </c>
      <c r="C23" s="86">
        <v>0</v>
      </c>
      <c r="D23" s="87">
        <f t="shared" si="0"/>
        <v>0</v>
      </c>
      <c r="E23" s="82"/>
    </row>
    <row r="24" spans="1:5" ht="12.75" x14ac:dyDescent="0.2">
      <c r="A24" s="84">
        <v>4123</v>
      </c>
      <c r="B24" s="85" t="s">
        <v>229</v>
      </c>
      <c r="C24" s="86">
        <v>0</v>
      </c>
      <c r="D24" s="87">
        <f t="shared" si="0"/>
        <v>0</v>
      </c>
      <c r="E24" s="82"/>
    </row>
    <row r="25" spans="1:5" ht="12.75" x14ac:dyDescent="0.2">
      <c r="A25" s="84">
        <v>4124</v>
      </c>
      <c r="B25" s="85" t="s">
        <v>230</v>
      </c>
      <c r="C25" s="86">
        <v>0</v>
      </c>
      <c r="D25" s="87">
        <f t="shared" si="0"/>
        <v>0</v>
      </c>
      <c r="E25" s="82"/>
    </row>
    <row r="26" spans="1:5" ht="12.75" x14ac:dyDescent="0.2">
      <c r="A26" s="84">
        <v>4129</v>
      </c>
      <c r="B26" s="85" t="s">
        <v>231</v>
      </c>
      <c r="C26" s="86">
        <v>0</v>
      </c>
      <c r="D26" s="87">
        <f t="shared" si="0"/>
        <v>0</v>
      </c>
      <c r="E26" s="82"/>
    </row>
    <row r="27" spans="1:5" ht="12.75" x14ac:dyDescent="0.2">
      <c r="A27" s="78">
        <v>4130</v>
      </c>
      <c r="B27" s="79" t="s">
        <v>232</v>
      </c>
      <c r="C27" s="80">
        <f>SUM(C28:C29)</f>
        <v>0</v>
      </c>
      <c r="D27" s="83">
        <f t="shared" si="0"/>
        <v>0</v>
      </c>
      <c r="E27" s="82"/>
    </row>
    <row r="28" spans="1:5" ht="12.75" x14ac:dyDescent="0.2">
      <c r="A28" s="84">
        <v>4131</v>
      </c>
      <c r="B28" s="85" t="s">
        <v>233</v>
      </c>
      <c r="C28" s="86">
        <v>0</v>
      </c>
      <c r="D28" s="87">
        <f t="shared" si="0"/>
        <v>0</v>
      </c>
      <c r="E28" s="82"/>
    </row>
    <row r="29" spans="1:5" ht="25.5" x14ac:dyDescent="0.2">
      <c r="A29" s="84">
        <v>4132</v>
      </c>
      <c r="B29" s="88" t="s">
        <v>404</v>
      </c>
      <c r="C29" s="86">
        <v>0</v>
      </c>
      <c r="D29" s="87">
        <f t="shared" si="0"/>
        <v>0</v>
      </c>
      <c r="E29" s="82"/>
    </row>
    <row r="30" spans="1:5" ht="12.75" x14ac:dyDescent="0.2">
      <c r="A30" s="78">
        <v>4140</v>
      </c>
      <c r="B30" s="79" t="s">
        <v>234</v>
      </c>
      <c r="C30" s="80">
        <f>SUM(C31:C35)</f>
        <v>0</v>
      </c>
      <c r="D30" s="83">
        <f t="shared" si="0"/>
        <v>0</v>
      </c>
      <c r="E30" s="82"/>
    </row>
    <row r="31" spans="1:5" ht="12.75" x14ac:dyDescent="0.2">
      <c r="A31" s="84">
        <v>4141</v>
      </c>
      <c r="B31" s="85" t="s">
        <v>235</v>
      </c>
      <c r="C31" s="86">
        <v>0</v>
      </c>
      <c r="D31" s="87">
        <f t="shared" si="0"/>
        <v>0</v>
      </c>
      <c r="E31" s="82"/>
    </row>
    <row r="32" spans="1:5" ht="12.75" x14ac:dyDescent="0.2">
      <c r="A32" s="84">
        <v>4143</v>
      </c>
      <c r="B32" s="85" t="s">
        <v>236</v>
      </c>
      <c r="C32" s="86">
        <v>0</v>
      </c>
      <c r="D32" s="87">
        <f t="shared" si="0"/>
        <v>0</v>
      </c>
      <c r="E32" s="82"/>
    </row>
    <row r="33" spans="1:5" ht="12.75" x14ac:dyDescent="0.2">
      <c r="A33" s="84">
        <v>4144</v>
      </c>
      <c r="B33" s="85" t="s">
        <v>237</v>
      </c>
      <c r="C33" s="86">
        <v>0</v>
      </c>
      <c r="D33" s="87">
        <f t="shared" si="0"/>
        <v>0</v>
      </c>
      <c r="E33" s="82"/>
    </row>
    <row r="34" spans="1:5" ht="25.5" x14ac:dyDescent="0.2">
      <c r="A34" s="84">
        <v>4145</v>
      </c>
      <c r="B34" s="88" t="s">
        <v>405</v>
      </c>
      <c r="C34" s="86">
        <v>0</v>
      </c>
      <c r="D34" s="87">
        <f t="shared" si="0"/>
        <v>0</v>
      </c>
      <c r="E34" s="82"/>
    </row>
    <row r="35" spans="1:5" ht="12.75" x14ac:dyDescent="0.2">
      <c r="A35" s="84">
        <v>4149</v>
      </c>
      <c r="B35" s="85" t="s">
        <v>238</v>
      </c>
      <c r="C35" s="86">
        <v>0</v>
      </c>
      <c r="D35" s="87">
        <f t="shared" si="0"/>
        <v>0</v>
      </c>
      <c r="E35" s="82"/>
    </row>
    <row r="36" spans="1:5" ht="12.75" x14ac:dyDescent="0.2">
      <c r="A36" s="78">
        <v>4150</v>
      </c>
      <c r="B36" s="79" t="s">
        <v>406</v>
      </c>
      <c r="C36" s="80">
        <f>SUM(C37:C38)</f>
        <v>0</v>
      </c>
      <c r="D36" s="83">
        <f t="shared" si="0"/>
        <v>0</v>
      </c>
      <c r="E36" s="82"/>
    </row>
    <row r="37" spans="1:5" ht="12.75" x14ac:dyDescent="0.2">
      <c r="A37" s="84">
        <v>4151</v>
      </c>
      <c r="B37" s="85" t="s">
        <v>406</v>
      </c>
      <c r="C37" s="86">
        <v>0</v>
      </c>
      <c r="D37" s="87">
        <f t="shared" si="0"/>
        <v>0</v>
      </c>
      <c r="E37" s="82"/>
    </row>
    <row r="38" spans="1:5" ht="25.5" x14ac:dyDescent="0.2">
      <c r="A38" s="84">
        <v>4154</v>
      </c>
      <c r="B38" s="88" t="s">
        <v>407</v>
      </c>
      <c r="C38" s="86">
        <v>0</v>
      </c>
      <c r="D38" s="87">
        <f t="shared" si="0"/>
        <v>0</v>
      </c>
      <c r="E38" s="82"/>
    </row>
    <row r="39" spans="1:5" ht="12.75" x14ac:dyDescent="0.2">
      <c r="A39" s="78">
        <v>4160</v>
      </c>
      <c r="B39" s="79" t="s">
        <v>408</v>
      </c>
      <c r="C39" s="80">
        <f>SUM(C40:C47)</f>
        <v>0</v>
      </c>
      <c r="D39" s="83">
        <f t="shared" si="0"/>
        <v>0</v>
      </c>
      <c r="E39" s="82"/>
    </row>
    <row r="40" spans="1:5" ht="12.75" x14ac:dyDescent="0.2">
      <c r="A40" s="84">
        <v>4161</v>
      </c>
      <c r="B40" s="85" t="s">
        <v>239</v>
      </c>
      <c r="C40" s="86">
        <v>0</v>
      </c>
      <c r="D40" s="87">
        <f t="shared" si="0"/>
        <v>0</v>
      </c>
      <c r="E40" s="82"/>
    </row>
    <row r="41" spans="1:5" ht="12.75" x14ac:dyDescent="0.2">
      <c r="A41" s="84">
        <v>4162</v>
      </c>
      <c r="B41" s="85" t="s">
        <v>240</v>
      </c>
      <c r="C41" s="86">
        <v>0</v>
      </c>
      <c r="D41" s="87">
        <f t="shared" si="0"/>
        <v>0</v>
      </c>
      <c r="E41" s="82"/>
    </row>
    <row r="42" spans="1:5" ht="12.75" x14ac:dyDescent="0.2">
      <c r="A42" s="84">
        <v>4163</v>
      </c>
      <c r="B42" s="85" t="s">
        <v>241</v>
      </c>
      <c r="C42" s="86">
        <v>0</v>
      </c>
      <c r="D42" s="87">
        <f t="shared" si="0"/>
        <v>0</v>
      </c>
      <c r="E42" s="82"/>
    </row>
    <row r="43" spans="1:5" ht="12.75" x14ac:dyDescent="0.2">
      <c r="A43" s="84">
        <v>4164</v>
      </c>
      <c r="B43" s="85" t="s">
        <v>242</v>
      </c>
      <c r="C43" s="86">
        <v>0</v>
      </c>
      <c r="D43" s="87">
        <f t="shared" si="0"/>
        <v>0</v>
      </c>
      <c r="E43" s="82"/>
    </row>
    <row r="44" spans="1:5" ht="12.75" x14ac:dyDescent="0.2">
      <c r="A44" s="84">
        <v>4165</v>
      </c>
      <c r="B44" s="85" t="s">
        <v>243</v>
      </c>
      <c r="C44" s="86">
        <v>0</v>
      </c>
      <c r="D44" s="87">
        <f t="shared" si="0"/>
        <v>0</v>
      </c>
      <c r="E44" s="82"/>
    </row>
    <row r="45" spans="1:5" ht="25.5" x14ac:dyDescent="0.2">
      <c r="A45" s="84">
        <v>4166</v>
      </c>
      <c r="B45" s="88" t="s">
        <v>409</v>
      </c>
      <c r="C45" s="86">
        <v>0</v>
      </c>
      <c r="D45" s="87">
        <f t="shared" si="0"/>
        <v>0</v>
      </c>
      <c r="E45" s="82"/>
    </row>
    <row r="46" spans="1:5" ht="12.75" x14ac:dyDescent="0.2">
      <c r="A46" s="84">
        <v>4168</v>
      </c>
      <c r="B46" s="85" t="s">
        <v>244</v>
      </c>
      <c r="C46" s="86">
        <v>0</v>
      </c>
      <c r="D46" s="87">
        <f t="shared" si="0"/>
        <v>0</v>
      </c>
      <c r="E46" s="82"/>
    </row>
    <row r="47" spans="1:5" ht="12.75" x14ac:dyDescent="0.2">
      <c r="A47" s="84">
        <v>4169</v>
      </c>
      <c r="B47" s="85" t="s">
        <v>245</v>
      </c>
      <c r="C47" s="86">
        <v>0</v>
      </c>
      <c r="D47" s="87">
        <f t="shared" si="0"/>
        <v>0</v>
      </c>
      <c r="E47" s="82"/>
    </row>
    <row r="48" spans="1:5" ht="12.75" x14ac:dyDescent="0.2">
      <c r="A48" s="78">
        <v>4170</v>
      </c>
      <c r="B48" s="79" t="s">
        <v>484</v>
      </c>
      <c r="C48" s="80">
        <f>SUM(C49:C56)</f>
        <v>577264</v>
      </c>
      <c r="D48" s="83">
        <f t="shared" si="0"/>
        <v>7.6821448734157749E-2</v>
      </c>
      <c r="E48" s="82"/>
    </row>
    <row r="49" spans="1:5" ht="12.75" x14ac:dyDescent="0.2">
      <c r="A49" s="84">
        <v>4171</v>
      </c>
      <c r="B49" s="85" t="s">
        <v>410</v>
      </c>
      <c r="C49" s="86">
        <v>0</v>
      </c>
      <c r="D49" s="87">
        <f t="shared" si="0"/>
        <v>0</v>
      </c>
      <c r="E49" s="82"/>
    </row>
    <row r="50" spans="1:5" ht="12.75" x14ac:dyDescent="0.2">
      <c r="A50" s="84">
        <v>4172</v>
      </c>
      <c r="B50" s="85" t="s">
        <v>411</v>
      </c>
      <c r="C50" s="86">
        <v>0</v>
      </c>
      <c r="D50" s="87">
        <f t="shared" si="0"/>
        <v>0</v>
      </c>
      <c r="E50" s="82"/>
    </row>
    <row r="51" spans="1:5" ht="25.5" x14ac:dyDescent="0.2">
      <c r="A51" s="84">
        <v>4173</v>
      </c>
      <c r="B51" s="88" t="s">
        <v>412</v>
      </c>
      <c r="C51" s="86">
        <v>577264</v>
      </c>
      <c r="D51" s="87">
        <f t="shared" si="0"/>
        <v>7.6821448734157749E-2</v>
      </c>
      <c r="E51" s="82"/>
    </row>
    <row r="52" spans="1:5" ht="25.5" x14ac:dyDescent="0.2">
      <c r="A52" s="84">
        <v>4174</v>
      </c>
      <c r="B52" s="88" t="s">
        <v>413</v>
      </c>
      <c r="C52" s="86">
        <v>0</v>
      </c>
      <c r="D52" s="87">
        <f t="shared" si="0"/>
        <v>0</v>
      </c>
      <c r="E52" s="82"/>
    </row>
    <row r="53" spans="1:5" ht="25.5" x14ac:dyDescent="0.2">
      <c r="A53" s="84">
        <v>4175</v>
      </c>
      <c r="B53" s="88" t="s">
        <v>414</v>
      </c>
      <c r="C53" s="86">
        <v>0</v>
      </c>
      <c r="D53" s="87">
        <f t="shared" si="0"/>
        <v>0</v>
      </c>
      <c r="E53" s="82"/>
    </row>
    <row r="54" spans="1:5" ht="25.5" x14ac:dyDescent="0.2">
      <c r="A54" s="84">
        <v>4176</v>
      </c>
      <c r="B54" s="88" t="s">
        <v>415</v>
      </c>
      <c r="C54" s="86">
        <v>0</v>
      </c>
      <c r="D54" s="87">
        <f t="shared" si="0"/>
        <v>0</v>
      </c>
      <c r="E54" s="82"/>
    </row>
    <row r="55" spans="1:5" ht="25.5" x14ac:dyDescent="0.2">
      <c r="A55" s="84">
        <v>4177</v>
      </c>
      <c r="B55" s="88" t="s">
        <v>416</v>
      </c>
      <c r="C55" s="86">
        <v>0</v>
      </c>
      <c r="D55" s="87">
        <f t="shared" si="0"/>
        <v>0</v>
      </c>
      <c r="E55" s="82"/>
    </row>
    <row r="56" spans="1:5" ht="25.5" x14ac:dyDescent="0.2">
      <c r="A56" s="84">
        <v>4178</v>
      </c>
      <c r="B56" s="88" t="s">
        <v>417</v>
      </c>
      <c r="C56" s="86">
        <v>0</v>
      </c>
      <c r="D56" s="87">
        <f t="shared" si="0"/>
        <v>0</v>
      </c>
      <c r="E56" s="82"/>
    </row>
    <row r="57" spans="1:5" ht="38.25" x14ac:dyDescent="0.2">
      <c r="A57" s="78">
        <v>4200</v>
      </c>
      <c r="B57" s="89" t="s">
        <v>418</v>
      </c>
      <c r="C57" s="80">
        <f>+C58+C64</f>
        <v>6750000</v>
      </c>
      <c r="D57" s="83">
        <f t="shared" si="0"/>
        <v>0.89828012652021405</v>
      </c>
      <c r="E57" s="82"/>
    </row>
    <row r="58" spans="1:5" ht="25.5" x14ac:dyDescent="0.2">
      <c r="A58" s="78">
        <v>4210</v>
      </c>
      <c r="B58" s="89" t="s">
        <v>419</v>
      </c>
      <c r="C58" s="80">
        <f>SUM(C59:C63)</f>
        <v>0</v>
      </c>
      <c r="D58" s="83">
        <f t="shared" si="0"/>
        <v>0</v>
      </c>
      <c r="E58" s="82"/>
    </row>
    <row r="59" spans="1:5" ht="12.75" x14ac:dyDescent="0.2">
      <c r="A59" s="84">
        <v>4211</v>
      </c>
      <c r="B59" s="85" t="s">
        <v>246</v>
      </c>
      <c r="C59" s="86">
        <v>0</v>
      </c>
      <c r="D59" s="87">
        <f t="shared" si="0"/>
        <v>0</v>
      </c>
      <c r="E59" s="82"/>
    </row>
    <row r="60" spans="1:5" ht="12.75" x14ac:dyDescent="0.2">
      <c r="A60" s="84">
        <v>4212</v>
      </c>
      <c r="B60" s="85" t="s">
        <v>247</v>
      </c>
      <c r="C60" s="86">
        <v>0</v>
      </c>
      <c r="D60" s="87">
        <f t="shared" si="0"/>
        <v>0</v>
      </c>
      <c r="E60" s="82"/>
    </row>
    <row r="61" spans="1:5" ht="12.75" x14ac:dyDescent="0.2">
      <c r="A61" s="84">
        <v>4213</v>
      </c>
      <c r="B61" s="85" t="s">
        <v>248</v>
      </c>
      <c r="C61" s="86">
        <v>0</v>
      </c>
      <c r="D61" s="87">
        <f t="shared" si="0"/>
        <v>0</v>
      </c>
      <c r="E61" s="82"/>
    </row>
    <row r="62" spans="1:5" ht="12.75" x14ac:dyDescent="0.2">
      <c r="A62" s="84">
        <v>4214</v>
      </c>
      <c r="B62" s="85" t="s">
        <v>420</v>
      </c>
      <c r="C62" s="86">
        <v>0</v>
      </c>
      <c r="D62" s="87">
        <f t="shared" si="0"/>
        <v>0</v>
      </c>
      <c r="E62" s="82"/>
    </row>
    <row r="63" spans="1:5" ht="12.75" x14ac:dyDescent="0.2">
      <c r="A63" s="84">
        <v>4215</v>
      </c>
      <c r="B63" s="85" t="s">
        <v>421</v>
      </c>
      <c r="C63" s="86">
        <v>0</v>
      </c>
      <c r="D63" s="87">
        <f t="shared" si="0"/>
        <v>0</v>
      </c>
      <c r="E63" s="82"/>
    </row>
    <row r="64" spans="1:5" ht="12.75" x14ac:dyDescent="0.2">
      <c r="A64" s="78">
        <v>4220</v>
      </c>
      <c r="B64" s="79" t="s">
        <v>249</v>
      </c>
      <c r="C64" s="80">
        <f>SUM(C65:C68)</f>
        <v>6750000</v>
      </c>
      <c r="D64" s="83">
        <f t="shared" si="0"/>
        <v>0.89828012652021405</v>
      </c>
      <c r="E64" s="82"/>
    </row>
    <row r="65" spans="1:5" ht="12.75" x14ac:dyDescent="0.2">
      <c r="A65" s="84">
        <v>4221</v>
      </c>
      <c r="B65" s="85" t="s">
        <v>250</v>
      </c>
      <c r="C65" s="86">
        <v>6750000</v>
      </c>
      <c r="D65" s="87">
        <f t="shared" si="0"/>
        <v>0.89828012652021405</v>
      </c>
      <c r="E65" s="82"/>
    </row>
    <row r="66" spans="1:5" ht="12.75" x14ac:dyDescent="0.2">
      <c r="A66" s="84">
        <v>4223</v>
      </c>
      <c r="B66" s="85" t="s">
        <v>251</v>
      </c>
      <c r="C66" s="86">
        <v>0</v>
      </c>
      <c r="D66" s="87">
        <f t="shared" si="0"/>
        <v>0</v>
      </c>
      <c r="E66" s="82"/>
    </row>
    <row r="67" spans="1:5" ht="12.75" x14ac:dyDescent="0.2">
      <c r="A67" s="84">
        <v>4225</v>
      </c>
      <c r="B67" s="85" t="s">
        <v>253</v>
      </c>
      <c r="C67" s="86">
        <v>0</v>
      </c>
      <c r="D67" s="87">
        <f t="shared" si="0"/>
        <v>0</v>
      </c>
      <c r="E67" s="82"/>
    </row>
    <row r="68" spans="1:5" ht="12.75" x14ac:dyDescent="0.2">
      <c r="A68" s="84">
        <v>4227</v>
      </c>
      <c r="B68" s="85" t="s">
        <v>422</v>
      </c>
      <c r="C68" s="86">
        <v>0</v>
      </c>
      <c r="D68" s="87">
        <f t="shared" si="0"/>
        <v>0</v>
      </c>
      <c r="E68" s="82"/>
    </row>
    <row r="69" spans="1:5" ht="12.75" x14ac:dyDescent="0.2">
      <c r="A69" s="90">
        <v>4300</v>
      </c>
      <c r="B69" s="79" t="s">
        <v>254</v>
      </c>
      <c r="C69" s="80">
        <f>C70+C73+C79+C81+C83</f>
        <v>187095.72</v>
      </c>
      <c r="D69" s="83">
        <f t="shared" si="0"/>
        <v>2.4898424745628228E-2</v>
      </c>
      <c r="E69" s="85"/>
    </row>
    <row r="70" spans="1:5" ht="12.75" x14ac:dyDescent="0.2">
      <c r="A70" s="90">
        <v>4310</v>
      </c>
      <c r="B70" s="79" t="s">
        <v>255</v>
      </c>
      <c r="C70" s="80">
        <f>SUM(C71:C72)</f>
        <v>0</v>
      </c>
      <c r="D70" s="83">
        <f t="shared" si="0"/>
        <v>0</v>
      </c>
      <c r="E70" s="85"/>
    </row>
    <row r="71" spans="1:5" ht="12.75" x14ac:dyDescent="0.2">
      <c r="A71" s="91">
        <v>4311</v>
      </c>
      <c r="B71" s="85" t="s">
        <v>423</v>
      </c>
      <c r="C71" s="86">
        <v>0</v>
      </c>
      <c r="D71" s="87">
        <f t="shared" si="0"/>
        <v>0</v>
      </c>
      <c r="E71" s="85"/>
    </row>
    <row r="72" spans="1:5" ht="12.75" x14ac:dyDescent="0.2">
      <c r="A72" s="91">
        <v>4319</v>
      </c>
      <c r="B72" s="85" t="s">
        <v>256</v>
      </c>
      <c r="C72" s="86">
        <v>0</v>
      </c>
      <c r="D72" s="87">
        <f t="shared" si="0"/>
        <v>0</v>
      </c>
      <c r="E72" s="85"/>
    </row>
    <row r="73" spans="1:5" ht="12.75" x14ac:dyDescent="0.2">
      <c r="A73" s="90">
        <v>4320</v>
      </c>
      <c r="B73" s="79" t="s">
        <v>257</v>
      </c>
      <c r="C73" s="80">
        <f>SUM(C74:C78)</f>
        <v>0</v>
      </c>
      <c r="D73" s="83">
        <f t="shared" si="0"/>
        <v>0</v>
      </c>
      <c r="E73" s="85"/>
    </row>
    <row r="74" spans="1:5" ht="12.75" x14ac:dyDescent="0.2">
      <c r="A74" s="91">
        <v>4321</v>
      </c>
      <c r="B74" s="85" t="s">
        <v>258</v>
      </c>
      <c r="C74" s="86">
        <v>0</v>
      </c>
      <c r="D74" s="87">
        <f t="shared" si="0"/>
        <v>0</v>
      </c>
      <c r="E74" s="85"/>
    </row>
    <row r="75" spans="1:5" ht="12.75" x14ac:dyDescent="0.2">
      <c r="A75" s="91">
        <v>4322</v>
      </c>
      <c r="B75" s="85" t="s">
        <v>259</v>
      </c>
      <c r="C75" s="86">
        <v>0</v>
      </c>
      <c r="D75" s="87">
        <f t="shared" si="0"/>
        <v>0</v>
      </c>
      <c r="E75" s="85"/>
    </row>
    <row r="76" spans="1:5" ht="12.75" x14ac:dyDescent="0.2">
      <c r="A76" s="91">
        <v>4323</v>
      </c>
      <c r="B76" s="85" t="s">
        <v>260</v>
      </c>
      <c r="C76" s="86">
        <v>0</v>
      </c>
      <c r="D76" s="87">
        <f t="shared" ref="D76:D90" si="1">C76/$C$9</f>
        <v>0</v>
      </c>
      <c r="E76" s="85"/>
    </row>
    <row r="77" spans="1:5" ht="12.75" x14ac:dyDescent="0.2">
      <c r="A77" s="91">
        <v>4324</v>
      </c>
      <c r="B77" s="85" t="s">
        <v>261</v>
      </c>
      <c r="C77" s="86">
        <v>0</v>
      </c>
      <c r="D77" s="87">
        <f t="shared" si="1"/>
        <v>0</v>
      </c>
      <c r="E77" s="85"/>
    </row>
    <row r="78" spans="1:5" ht="12.75" x14ac:dyDescent="0.2">
      <c r="A78" s="91">
        <v>4325</v>
      </c>
      <c r="B78" s="85" t="s">
        <v>262</v>
      </c>
      <c r="C78" s="86">
        <v>0</v>
      </c>
      <c r="D78" s="87">
        <f t="shared" si="1"/>
        <v>0</v>
      </c>
      <c r="E78" s="85"/>
    </row>
    <row r="79" spans="1:5" ht="12.75" x14ac:dyDescent="0.2">
      <c r="A79" s="90">
        <v>4330</v>
      </c>
      <c r="B79" s="79" t="s">
        <v>263</v>
      </c>
      <c r="C79" s="80">
        <f>SUM(C80)</f>
        <v>0</v>
      </c>
      <c r="D79" s="83">
        <f t="shared" si="1"/>
        <v>0</v>
      </c>
      <c r="E79" s="85"/>
    </row>
    <row r="80" spans="1:5" ht="12.75" x14ac:dyDescent="0.2">
      <c r="A80" s="91">
        <v>4331</v>
      </c>
      <c r="B80" s="85" t="s">
        <v>263</v>
      </c>
      <c r="C80" s="86">
        <v>0</v>
      </c>
      <c r="D80" s="87">
        <f t="shared" si="1"/>
        <v>0</v>
      </c>
      <c r="E80" s="85"/>
    </row>
    <row r="81" spans="1:5" ht="12.75" x14ac:dyDescent="0.2">
      <c r="A81" s="90">
        <v>4340</v>
      </c>
      <c r="B81" s="79" t="s">
        <v>264</v>
      </c>
      <c r="C81" s="80">
        <f>SUM(C82)</f>
        <v>0</v>
      </c>
      <c r="D81" s="83">
        <f t="shared" si="1"/>
        <v>0</v>
      </c>
      <c r="E81" s="85"/>
    </row>
    <row r="82" spans="1:5" ht="12.75" x14ac:dyDescent="0.2">
      <c r="A82" s="91">
        <v>4341</v>
      </c>
      <c r="B82" s="85" t="s">
        <v>264</v>
      </c>
      <c r="C82" s="86">
        <v>0</v>
      </c>
      <c r="D82" s="87">
        <f t="shared" si="1"/>
        <v>0</v>
      </c>
      <c r="E82" s="85"/>
    </row>
    <row r="83" spans="1:5" ht="12.75" x14ac:dyDescent="0.2">
      <c r="A83" s="90">
        <v>4390</v>
      </c>
      <c r="B83" s="79" t="s">
        <v>265</v>
      </c>
      <c r="C83" s="80">
        <f>SUM(C84:C90)</f>
        <v>187095.72</v>
      </c>
      <c r="D83" s="83">
        <f t="shared" si="1"/>
        <v>2.4898424745628228E-2</v>
      </c>
      <c r="E83" s="85"/>
    </row>
    <row r="84" spans="1:5" ht="12.75" x14ac:dyDescent="0.2">
      <c r="A84" s="91">
        <v>4392</v>
      </c>
      <c r="B84" s="85" t="s">
        <v>266</v>
      </c>
      <c r="C84" s="86">
        <v>0</v>
      </c>
      <c r="D84" s="87">
        <f t="shared" si="1"/>
        <v>0</v>
      </c>
      <c r="E84" s="85"/>
    </row>
    <row r="85" spans="1:5" ht="12.75" x14ac:dyDescent="0.2">
      <c r="A85" s="91">
        <v>4393</v>
      </c>
      <c r="B85" s="85" t="s">
        <v>424</v>
      </c>
      <c r="C85" s="86">
        <v>0</v>
      </c>
      <c r="D85" s="87">
        <f t="shared" si="1"/>
        <v>0</v>
      </c>
      <c r="E85" s="85"/>
    </row>
    <row r="86" spans="1:5" ht="12.75" x14ac:dyDescent="0.2">
      <c r="A86" s="91">
        <v>4394</v>
      </c>
      <c r="B86" s="85" t="s">
        <v>267</v>
      </c>
      <c r="C86" s="86">
        <v>0</v>
      </c>
      <c r="D86" s="87">
        <f t="shared" si="1"/>
        <v>0</v>
      </c>
      <c r="E86" s="85"/>
    </row>
    <row r="87" spans="1:5" ht="12.75" x14ac:dyDescent="0.2">
      <c r="A87" s="91">
        <v>4395</v>
      </c>
      <c r="B87" s="85" t="s">
        <v>268</v>
      </c>
      <c r="C87" s="86">
        <v>0</v>
      </c>
      <c r="D87" s="87">
        <f t="shared" si="1"/>
        <v>0</v>
      </c>
      <c r="E87" s="85"/>
    </row>
    <row r="88" spans="1:5" ht="12.75" x14ac:dyDescent="0.2">
      <c r="A88" s="91">
        <v>4396</v>
      </c>
      <c r="B88" s="85" t="s">
        <v>269</v>
      </c>
      <c r="C88" s="86">
        <v>0</v>
      </c>
      <c r="D88" s="87">
        <f t="shared" si="1"/>
        <v>0</v>
      </c>
      <c r="E88" s="85"/>
    </row>
    <row r="89" spans="1:5" ht="12.75" x14ac:dyDescent="0.2">
      <c r="A89" s="91">
        <v>4397</v>
      </c>
      <c r="B89" s="85" t="s">
        <v>425</v>
      </c>
      <c r="C89" s="86">
        <v>0</v>
      </c>
      <c r="D89" s="87">
        <f t="shared" si="1"/>
        <v>0</v>
      </c>
      <c r="E89" s="85"/>
    </row>
    <row r="90" spans="1:5" ht="12.75" x14ac:dyDescent="0.2">
      <c r="A90" s="91">
        <v>4399</v>
      </c>
      <c r="B90" s="85" t="s">
        <v>265</v>
      </c>
      <c r="C90" s="86">
        <v>187095.72</v>
      </c>
      <c r="D90" s="87">
        <f t="shared" si="1"/>
        <v>2.4898424745628228E-2</v>
      </c>
      <c r="E90" s="85"/>
    </row>
    <row r="91" spans="1:5" ht="12.75" x14ac:dyDescent="0.2">
      <c r="A91" s="82"/>
      <c r="B91" s="82"/>
      <c r="C91" s="92"/>
      <c r="D91" s="82"/>
      <c r="E91" s="82"/>
    </row>
    <row r="92" spans="1:5" ht="12.75" x14ac:dyDescent="0.2">
      <c r="A92" s="185" t="s">
        <v>538</v>
      </c>
      <c r="B92" s="185"/>
      <c r="C92" s="185"/>
      <c r="D92" s="185"/>
      <c r="E92" s="185"/>
    </row>
    <row r="93" spans="1:5" ht="12.75" x14ac:dyDescent="0.2">
      <c r="A93" s="75" t="s">
        <v>84</v>
      </c>
      <c r="B93" s="75" t="s">
        <v>81</v>
      </c>
      <c r="C93" s="75" t="s">
        <v>82</v>
      </c>
      <c r="D93" s="75" t="s">
        <v>270</v>
      </c>
      <c r="E93" s="75" t="s">
        <v>573</v>
      </c>
    </row>
    <row r="94" spans="1:5" ht="12.75" x14ac:dyDescent="0.2">
      <c r="A94" s="90">
        <v>5000</v>
      </c>
      <c r="B94" s="79" t="s">
        <v>271</v>
      </c>
      <c r="C94" s="80">
        <f>C95+C123+C156+C166+C181+C210</f>
        <v>6830437.5200000014</v>
      </c>
      <c r="D94" s="83">
        <v>1</v>
      </c>
      <c r="E94" s="85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ht="12.75" x14ac:dyDescent="0.2">
      <c r="A95" s="90">
        <v>5100</v>
      </c>
      <c r="B95" s="79" t="s">
        <v>272</v>
      </c>
      <c r="C95" s="80">
        <f>C96+C103+C113</f>
        <v>6286753.3100000005</v>
      </c>
      <c r="D95" s="83">
        <f>C95/$C$94</f>
        <v>0.92040272553433722</v>
      </c>
      <c r="E95" s="85"/>
    </row>
    <row r="96" spans="1:5" ht="12.75" x14ac:dyDescent="0.2">
      <c r="A96" s="90">
        <v>5110</v>
      </c>
      <c r="B96" s="79" t="s">
        <v>273</v>
      </c>
      <c r="C96" s="80">
        <f>SUM(C97:C102)</f>
        <v>4410053.17</v>
      </c>
      <c r="D96" s="83">
        <f t="shared" ref="D96:D159" si="2">C96/$C$94</f>
        <v>0.64564724544907326</v>
      </c>
      <c r="E96" s="85"/>
    </row>
    <row r="97" spans="1:5" ht="12.75" x14ac:dyDescent="0.2">
      <c r="A97" s="91">
        <v>5111</v>
      </c>
      <c r="B97" s="85" t="s">
        <v>274</v>
      </c>
      <c r="C97" s="86">
        <v>2587395.7200000002</v>
      </c>
      <c r="D97" s="87">
        <f t="shared" si="2"/>
        <v>0.37880380464998376</v>
      </c>
      <c r="E97" s="85"/>
    </row>
    <row r="98" spans="1:5" ht="12.75" x14ac:dyDescent="0.2">
      <c r="A98" s="91">
        <v>5112</v>
      </c>
      <c r="B98" s="85" t="s">
        <v>275</v>
      </c>
      <c r="C98" s="86">
        <v>34300</v>
      </c>
      <c r="D98" s="87">
        <f t="shared" si="2"/>
        <v>5.0216402535807093E-3</v>
      </c>
      <c r="E98" s="85"/>
    </row>
    <row r="99" spans="1:5" ht="12.75" x14ac:dyDescent="0.2">
      <c r="A99" s="91">
        <v>5113</v>
      </c>
      <c r="B99" s="85" t="s">
        <v>276</v>
      </c>
      <c r="C99" s="86">
        <v>37029.72</v>
      </c>
      <c r="D99" s="87">
        <f t="shared" si="2"/>
        <v>5.4212808318024105E-3</v>
      </c>
      <c r="E99" s="85"/>
    </row>
    <row r="100" spans="1:5" ht="12.75" x14ac:dyDescent="0.2">
      <c r="A100" s="91">
        <v>5114</v>
      </c>
      <c r="B100" s="85" t="s">
        <v>277</v>
      </c>
      <c r="C100" s="86">
        <v>0</v>
      </c>
      <c r="D100" s="87">
        <f t="shared" si="2"/>
        <v>0</v>
      </c>
      <c r="E100" s="85"/>
    </row>
    <row r="101" spans="1:5" ht="12.75" x14ac:dyDescent="0.2">
      <c r="A101" s="91">
        <v>5115</v>
      </c>
      <c r="B101" s="85" t="s">
        <v>278</v>
      </c>
      <c r="C101" s="86">
        <v>1751327.73</v>
      </c>
      <c r="D101" s="87">
        <f t="shared" si="2"/>
        <v>0.25640051971370637</v>
      </c>
      <c r="E101" s="85"/>
    </row>
    <row r="102" spans="1:5" ht="12.75" x14ac:dyDescent="0.2">
      <c r="A102" s="91">
        <v>5116</v>
      </c>
      <c r="B102" s="85" t="s">
        <v>279</v>
      </c>
      <c r="C102" s="86">
        <v>0</v>
      </c>
      <c r="D102" s="87">
        <f t="shared" si="2"/>
        <v>0</v>
      </c>
      <c r="E102" s="85"/>
    </row>
    <row r="103" spans="1:5" ht="12.75" x14ac:dyDescent="0.2">
      <c r="A103" s="90">
        <v>5120</v>
      </c>
      <c r="B103" s="79" t="s">
        <v>280</v>
      </c>
      <c r="C103" s="80">
        <f>SUM(C104:C112)</f>
        <v>1246228.3999999999</v>
      </c>
      <c r="D103" s="83">
        <f t="shared" si="2"/>
        <v>0.18245220695613648</v>
      </c>
      <c r="E103" s="85"/>
    </row>
    <row r="104" spans="1:5" ht="12.75" x14ac:dyDescent="0.2">
      <c r="A104" s="91">
        <v>5121</v>
      </c>
      <c r="B104" s="85" t="s">
        <v>281</v>
      </c>
      <c r="C104" s="86">
        <v>238172.24</v>
      </c>
      <c r="D104" s="87">
        <f t="shared" si="2"/>
        <v>3.4869250952463134E-2</v>
      </c>
      <c r="E104" s="85"/>
    </row>
    <row r="105" spans="1:5" ht="12.75" x14ac:dyDescent="0.2">
      <c r="A105" s="91">
        <v>5122</v>
      </c>
      <c r="B105" s="85" t="s">
        <v>282</v>
      </c>
      <c r="C105" s="86">
        <v>76917.710000000006</v>
      </c>
      <c r="D105" s="87">
        <f t="shared" si="2"/>
        <v>1.1261022412514504E-2</v>
      </c>
      <c r="E105" s="85"/>
    </row>
    <row r="106" spans="1:5" ht="12.75" x14ac:dyDescent="0.2">
      <c r="A106" s="91">
        <v>5123</v>
      </c>
      <c r="B106" s="85" t="s">
        <v>283</v>
      </c>
      <c r="C106" s="86">
        <v>391637.33</v>
      </c>
      <c r="D106" s="87">
        <f t="shared" si="2"/>
        <v>5.7337078167139129E-2</v>
      </c>
      <c r="E106" s="85"/>
    </row>
    <row r="107" spans="1:5" ht="12.75" x14ac:dyDescent="0.2">
      <c r="A107" s="91">
        <v>5124</v>
      </c>
      <c r="B107" s="85" t="s">
        <v>284</v>
      </c>
      <c r="C107" s="86">
        <v>68217.740000000005</v>
      </c>
      <c r="D107" s="87">
        <f t="shared" si="2"/>
        <v>9.9873163029825934E-3</v>
      </c>
      <c r="E107" s="85"/>
    </row>
    <row r="108" spans="1:5" ht="12.75" x14ac:dyDescent="0.2">
      <c r="A108" s="91">
        <v>5125</v>
      </c>
      <c r="B108" s="85" t="s">
        <v>285</v>
      </c>
      <c r="C108" s="86">
        <v>14683.95</v>
      </c>
      <c r="D108" s="87">
        <f t="shared" si="2"/>
        <v>2.1497817609786142E-3</v>
      </c>
      <c r="E108" s="85"/>
    </row>
    <row r="109" spans="1:5" ht="12.75" x14ac:dyDescent="0.2">
      <c r="A109" s="91">
        <v>5126</v>
      </c>
      <c r="B109" s="85" t="s">
        <v>286</v>
      </c>
      <c r="C109" s="86">
        <v>341096.51</v>
      </c>
      <c r="D109" s="87">
        <f t="shared" si="2"/>
        <v>4.9937724926294315E-2</v>
      </c>
      <c r="E109" s="85"/>
    </row>
    <row r="110" spans="1:5" ht="12.75" x14ac:dyDescent="0.2">
      <c r="A110" s="91">
        <v>5127</v>
      </c>
      <c r="B110" s="85" t="s">
        <v>287</v>
      </c>
      <c r="C110" s="86">
        <v>0</v>
      </c>
      <c r="D110" s="87">
        <f t="shared" si="2"/>
        <v>0</v>
      </c>
      <c r="E110" s="85"/>
    </row>
    <row r="111" spans="1:5" ht="12.75" x14ac:dyDescent="0.2">
      <c r="A111" s="91">
        <v>5128</v>
      </c>
      <c r="B111" s="85" t="s">
        <v>288</v>
      </c>
      <c r="C111" s="86">
        <v>0</v>
      </c>
      <c r="D111" s="87">
        <f t="shared" si="2"/>
        <v>0</v>
      </c>
      <c r="E111" s="85"/>
    </row>
    <row r="112" spans="1:5" ht="12.75" x14ac:dyDescent="0.2">
      <c r="A112" s="91">
        <v>5129</v>
      </c>
      <c r="B112" s="85" t="s">
        <v>289</v>
      </c>
      <c r="C112" s="86">
        <v>115502.92</v>
      </c>
      <c r="D112" s="87">
        <f t="shared" si="2"/>
        <v>1.6910032433764211E-2</v>
      </c>
      <c r="E112" s="85"/>
    </row>
    <row r="113" spans="1:5" ht="12.75" x14ac:dyDescent="0.2">
      <c r="A113" s="90">
        <v>5130</v>
      </c>
      <c r="B113" s="79" t="s">
        <v>290</v>
      </c>
      <c r="C113" s="80">
        <f>SUM(C114:C122)</f>
        <v>630471.74</v>
      </c>
      <c r="D113" s="83">
        <f t="shared" si="2"/>
        <v>9.2303273129127436E-2</v>
      </c>
      <c r="E113" s="85"/>
    </row>
    <row r="114" spans="1:5" ht="12.75" x14ac:dyDescent="0.2">
      <c r="A114" s="91">
        <v>5131</v>
      </c>
      <c r="B114" s="85" t="s">
        <v>291</v>
      </c>
      <c r="C114" s="86">
        <v>77190.2</v>
      </c>
      <c r="D114" s="87">
        <f t="shared" si="2"/>
        <v>1.1300915903846813E-2</v>
      </c>
      <c r="E114" s="85"/>
    </row>
    <row r="115" spans="1:5" ht="12.75" x14ac:dyDescent="0.2">
      <c r="A115" s="91">
        <v>5132</v>
      </c>
      <c r="B115" s="85" t="s">
        <v>292</v>
      </c>
      <c r="C115" s="86">
        <v>48174.400000000001</v>
      </c>
      <c r="D115" s="87">
        <f t="shared" si="2"/>
        <v>7.0529010563294033E-3</v>
      </c>
      <c r="E115" s="85"/>
    </row>
    <row r="116" spans="1:5" ht="12.75" x14ac:dyDescent="0.2">
      <c r="A116" s="91">
        <v>5133</v>
      </c>
      <c r="B116" s="85" t="s">
        <v>293</v>
      </c>
      <c r="C116" s="86">
        <v>834.01</v>
      </c>
      <c r="D116" s="87">
        <f t="shared" si="2"/>
        <v>1.221019879850976E-4</v>
      </c>
      <c r="E116" s="85"/>
    </row>
    <row r="117" spans="1:5" ht="12.75" x14ac:dyDescent="0.2">
      <c r="A117" s="91">
        <v>5134</v>
      </c>
      <c r="B117" s="85" t="s">
        <v>294</v>
      </c>
      <c r="C117" s="86">
        <v>167118.9</v>
      </c>
      <c r="D117" s="87">
        <f t="shared" si="2"/>
        <v>2.4466792868050414E-2</v>
      </c>
      <c r="E117" s="85"/>
    </row>
    <row r="118" spans="1:5" ht="12.75" x14ac:dyDescent="0.2">
      <c r="A118" s="91">
        <v>5135</v>
      </c>
      <c r="B118" s="85" t="s">
        <v>295</v>
      </c>
      <c r="C118" s="86">
        <v>121450.49</v>
      </c>
      <c r="D118" s="87">
        <f t="shared" si="2"/>
        <v>1.7780777533559809E-2</v>
      </c>
      <c r="E118" s="85"/>
    </row>
    <row r="119" spans="1:5" ht="12.75" x14ac:dyDescent="0.2">
      <c r="A119" s="91">
        <v>5136</v>
      </c>
      <c r="B119" s="85" t="s">
        <v>296</v>
      </c>
      <c r="C119" s="86">
        <v>0</v>
      </c>
      <c r="D119" s="87">
        <f t="shared" si="2"/>
        <v>0</v>
      </c>
      <c r="E119" s="85"/>
    </row>
    <row r="120" spans="1:5" ht="12.75" x14ac:dyDescent="0.2">
      <c r="A120" s="91">
        <v>5137</v>
      </c>
      <c r="B120" s="85" t="s">
        <v>297</v>
      </c>
      <c r="C120" s="86">
        <v>3247.14</v>
      </c>
      <c r="D120" s="87">
        <f t="shared" si="2"/>
        <v>4.7539268026274239E-4</v>
      </c>
      <c r="E120" s="85"/>
    </row>
    <row r="121" spans="1:5" ht="12.75" x14ac:dyDescent="0.2">
      <c r="A121" s="91">
        <v>5138</v>
      </c>
      <c r="B121" s="85" t="s">
        <v>298</v>
      </c>
      <c r="C121" s="86">
        <v>63783.6</v>
      </c>
      <c r="D121" s="87">
        <f t="shared" si="2"/>
        <v>9.3381426611746504E-3</v>
      </c>
      <c r="E121" s="85"/>
    </row>
    <row r="122" spans="1:5" ht="12.75" x14ac:dyDescent="0.2">
      <c r="A122" s="91">
        <v>5139</v>
      </c>
      <c r="B122" s="85" t="s">
        <v>299</v>
      </c>
      <c r="C122" s="86">
        <v>148673</v>
      </c>
      <c r="D122" s="87">
        <f t="shared" si="2"/>
        <v>2.1766248437918509E-2</v>
      </c>
      <c r="E122" s="85"/>
    </row>
    <row r="123" spans="1:5" ht="12.75" x14ac:dyDescent="0.2">
      <c r="A123" s="90">
        <v>5200</v>
      </c>
      <c r="B123" s="79" t="s">
        <v>300</v>
      </c>
      <c r="C123" s="80">
        <f>C124+C127+C130+C133+C138+C142+C145+C147+C153</f>
        <v>360087.94</v>
      </c>
      <c r="D123" s="83">
        <f t="shared" si="2"/>
        <v>5.2718136861019109E-2</v>
      </c>
      <c r="E123" s="85"/>
    </row>
    <row r="124" spans="1:5" ht="12.75" x14ac:dyDescent="0.2">
      <c r="A124" s="90">
        <v>5210</v>
      </c>
      <c r="B124" s="79" t="s">
        <v>301</v>
      </c>
      <c r="C124" s="80">
        <f>SUM(C125:C126)</f>
        <v>0</v>
      </c>
      <c r="D124" s="83">
        <f t="shared" si="2"/>
        <v>0</v>
      </c>
      <c r="E124" s="85"/>
    </row>
    <row r="125" spans="1:5" ht="12.75" x14ac:dyDescent="0.2">
      <c r="A125" s="91">
        <v>5211</v>
      </c>
      <c r="B125" s="85" t="s">
        <v>302</v>
      </c>
      <c r="C125" s="86">
        <v>0</v>
      </c>
      <c r="D125" s="87">
        <f t="shared" si="2"/>
        <v>0</v>
      </c>
      <c r="E125" s="85"/>
    </row>
    <row r="126" spans="1:5" ht="12.75" x14ac:dyDescent="0.2">
      <c r="A126" s="91">
        <v>5212</v>
      </c>
      <c r="B126" s="85" t="s">
        <v>303</v>
      </c>
      <c r="C126" s="86">
        <v>0</v>
      </c>
      <c r="D126" s="87">
        <f t="shared" si="2"/>
        <v>0</v>
      </c>
      <c r="E126" s="85"/>
    </row>
    <row r="127" spans="1:5" ht="12.75" x14ac:dyDescent="0.2">
      <c r="A127" s="90">
        <v>5220</v>
      </c>
      <c r="B127" s="79" t="s">
        <v>304</v>
      </c>
      <c r="C127" s="80">
        <f>SUM(C128:C129)</f>
        <v>0</v>
      </c>
      <c r="D127" s="83">
        <f t="shared" si="2"/>
        <v>0</v>
      </c>
      <c r="E127" s="85"/>
    </row>
    <row r="128" spans="1:5" ht="12.75" x14ac:dyDescent="0.2">
      <c r="A128" s="91">
        <v>5221</v>
      </c>
      <c r="B128" s="85" t="s">
        <v>305</v>
      </c>
      <c r="C128" s="86">
        <v>0</v>
      </c>
      <c r="D128" s="87">
        <f t="shared" si="2"/>
        <v>0</v>
      </c>
      <c r="E128" s="85"/>
    </row>
    <row r="129" spans="1:5" ht="12.75" x14ac:dyDescent="0.2">
      <c r="A129" s="91">
        <v>5222</v>
      </c>
      <c r="B129" s="85" t="s">
        <v>306</v>
      </c>
      <c r="C129" s="86">
        <v>0</v>
      </c>
      <c r="D129" s="87">
        <f t="shared" si="2"/>
        <v>0</v>
      </c>
      <c r="E129" s="85"/>
    </row>
    <row r="130" spans="1:5" ht="12.75" x14ac:dyDescent="0.2">
      <c r="A130" s="90">
        <v>5230</v>
      </c>
      <c r="B130" s="79" t="s">
        <v>251</v>
      </c>
      <c r="C130" s="80">
        <f>SUM(C131:C132)</f>
        <v>0</v>
      </c>
      <c r="D130" s="83">
        <f t="shared" si="2"/>
        <v>0</v>
      </c>
      <c r="E130" s="85"/>
    </row>
    <row r="131" spans="1:5" ht="12.75" x14ac:dyDescent="0.2">
      <c r="A131" s="91">
        <v>5231</v>
      </c>
      <c r="B131" s="85" t="s">
        <v>307</v>
      </c>
      <c r="C131" s="86">
        <v>0</v>
      </c>
      <c r="D131" s="87">
        <f t="shared" si="2"/>
        <v>0</v>
      </c>
      <c r="E131" s="85"/>
    </row>
    <row r="132" spans="1:5" ht="12.75" x14ac:dyDescent="0.2">
      <c r="A132" s="91">
        <v>5232</v>
      </c>
      <c r="B132" s="85" t="s">
        <v>308</v>
      </c>
      <c r="C132" s="86">
        <v>0</v>
      </c>
      <c r="D132" s="87">
        <f t="shared" si="2"/>
        <v>0</v>
      </c>
      <c r="E132" s="85"/>
    </row>
    <row r="133" spans="1:5" ht="12.75" x14ac:dyDescent="0.2">
      <c r="A133" s="90">
        <v>5240</v>
      </c>
      <c r="B133" s="79" t="s">
        <v>252</v>
      </c>
      <c r="C133" s="80">
        <f>SUM(C134:C137)</f>
        <v>360087.94</v>
      </c>
      <c r="D133" s="83">
        <f t="shared" si="2"/>
        <v>5.2718136861019109E-2</v>
      </c>
      <c r="E133" s="85"/>
    </row>
    <row r="134" spans="1:5" ht="12.75" x14ac:dyDescent="0.2">
      <c r="A134" s="91">
        <v>5241</v>
      </c>
      <c r="B134" s="85" t="s">
        <v>309</v>
      </c>
      <c r="C134" s="86">
        <v>327087.94</v>
      </c>
      <c r="D134" s="87">
        <f t="shared" si="2"/>
        <v>4.7886821165154282E-2</v>
      </c>
      <c r="E134" s="85"/>
    </row>
    <row r="135" spans="1:5" ht="12.75" x14ac:dyDescent="0.2">
      <c r="A135" s="91">
        <v>5242</v>
      </c>
      <c r="B135" s="85" t="s">
        <v>310</v>
      </c>
      <c r="C135" s="86">
        <v>0</v>
      </c>
      <c r="D135" s="87">
        <f t="shared" si="2"/>
        <v>0</v>
      </c>
      <c r="E135" s="85"/>
    </row>
    <row r="136" spans="1:5" ht="12.75" x14ac:dyDescent="0.2">
      <c r="A136" s="91">
        <v>5243</v>
      </c>
      <c r="B136" s="85" t="s">
        <v>311</v>
      </c>
      <c r="C136" s="86">
        <v>33000</v>
      </c>
      <c r="D136" s="87">
        <f t="shared" si="2"/>
        <v>4.8313156958648225E-3</v>
      </c>
      <c r="E136" s="85"/>
    </row>
    <row r="137" spans="1:5" ht="12.75" x14ac:dyDescent="0.2">
      <c r="A137" s="91">
        <v>5244</v>
      </c>
      <c r="B137" s="85" t="s">
        <v>312</v>
      </c>
      <c r="C137" s="86">
        <v>0</v>
      </c>
      <c r="D137" s="87">
        <f t="shared" si="2"/>
        <v>0</v>
      </c>
      <c r="E137" s="85"/>
    </row>
    <row r="138" spans="1:5" ht="12.75" x14ac:dyDescent="0.2">
      <c r="A138" s="90">
        <v>5250</v>
      </c>
      <c r="B138" s="79" t="s">
        <v>253</v>
      </c>
      <c r="C138" s="80">
        <f>SUM(C139:C141)</f>
        <v>0</v>
      </c>
      <c r="D138" s="83">
        <f t="shared" si="2"/>
        <v>0</v>
      </c>
      <c r="E138" s="85"/>
    </row>
    <row r="139" spans="1:5" ht="12.75" x14ac:dyDescent="0.2">
      <c r="A139" s="91">
        <v>5251</v>
      </c>
      <c r="B139" s="85" t="s">
        <v>313</v>
      </c>
      <c r="C139" s="86">
        <v>0</v>
      </c>
      <c r="D139" s="87">
        <f t="shared" si="2"/>
        <v>0</v>
      </c>
      <c r="E139" s="85"/>
    </row>
    <row r="140" spans="1:5" ht="12.75" x14ac:dyDescent="0.2">
      <c r="A140" s="91">
        <v>5252</v>
      </c>
      <c r="B140" s="85" t="s">
        <v>314</v>
      </c>
      <c r="C140" s="86">
        <v>0</v>
      </c>
      <c r="D140" s="87">
        <f t="shared" si="2"/>
        <v>0</v>
      </c>
      <c r="E140" s="85"/>
    </row>
    <row r="141" spans="1:5" ht="12.75" x14ac:dyDescent="0.2">
      <c r="A141" s="91">
        <v>5259</v>
      </c>
      <c r="B141" s="85" t="s">
        <v>315</v>
      </c>
      <c r="C141" s="86">
        <v>0</v>
      </c>
      <c r="D141" s="87">
        <f t="shared" si="2"/>
        <v>0</v>
      </c>
      <c r="E141" s="85"/>
    </row>
    <row r="142" spans="1:5" ht="12.75" x14ac:dyDescent="0.2">
      <c r="A142" s="90">
        <v>5260</v>
      </c>
      <c r="B142" s="79" t="s">
        <v>316</v>
      </c>
      <c r="C142" s="80">
        <f>SUM(C143:C144)</f>
        <v>0</v>
      </c>
      <c r="D142" s="83">
        <f t="shared" si="2"/>
        <v>0</v>
      </c>
      <c r="E142" s="85"/>
    </row>
    <row r="143" spans="1:5" ht="12.75" x14ac:dyDescent="0.2">
      <c r="A143" s="91">
        <v>5261</v>
      </c>
      <c r="B143" s="85" t="s">
        <v>317</v>
      </c>
      <c r="C143" s="86">
        <v>0</v>
      </c>
      <c r="D143" s="87">
        <f t="shared" si="2"/>
        <v>0</v>
      </c>
      <c r="E143" s="85"/>
    </row>
    <row r="144" spans="1:5" ht="12.75" x14ac:dyDescent="0.2">
      <c r="A144" s="91">
        <v>5262</v>
      </c>
      <c r="B144" s="85" t="s">
        <v>318</v>
      </c>
      <c r="C144" s="86">
        <v>0</v>
      </c>
      <c r="D144" s="87">
        <f t="shared" si="2"/>
        <v>0</v>
      </c>
      <c r="E144" s="85"/>
    </row>
    <row r="145" spans="1:5" ht="12.75" x14ac:dyDescent="0.2">
      <c r="A145" s="90">
        <v>5270</v>
      </c>
      <c r="B145" s="79" t="s">
        <v>319</v>
      </c>
      <c r="C145" s="80">
        <f>SUM(C146)</f>
        <v>0</v>
      </c>
      <c r="D145" s="83">
        <f t="shared" si="2"/>
        <v>0</v>
      </c>
      <c r="E145" s="85"/>
    </row>
    <row r="146" spans="1:5" ht="12.75" x14ac:dyDescent="0.2">
      <c r="A146" s="91">
        <v>5271</v>
      </c>
      <c r="B146" s="85" t="s">
        <v>320</v>
      </c>
      <c r="C146" s="86">
        <v>0</v>
      </c>
      <c r="D146" s="87">
        <f t="shared" si="2"/>
        <v>0</v>
      </c>
      <c r="E146" s="85"/>
    </row>
    <row r="147" spans="1:5" ht="12.75" x14ac:dyDescent="0.2">
      <c r="A147" s="90">
        <v>5280</v>
      </c>
      <c r="B147" s="79" t="s">
        <v>321</v>
      </c>
      <c r="C147" s="80">
        <f>SUM(C148:C152)</f>
        <v>0</v>
      </c>
      <c r="D147" s="83">
        <f t="shared" si="2"/>
        <v>0</v>
      </c>
      <c r="E147" s="85"/>
    </row>
    <row r="148" spans="1:5" ht="12.75" x14ac:dyDescent="0.2">
      <c r="A148" s="91">
        <v>5281</v>
      </c>
      <c r="B148" s="85" t="s">
        <v>322</v>
      </c>
      <c r="C148" s="86">
        <v>0</v>
      </c>
      <c r="D148" s="87">
        <f t="shared" si="2"/>
        <v>0</v>
      </c>
      <c r="E148" s="85"/>
    </row>
    <row r="149" spans="1:5" ht="12.75" x14ac:dyDescent="0.2">
      <c r="A149" s="91">
        <v>5282</v>
      </c>
      <c r="B149" s="85" t="s">
        <v>323</v>
      </c>
      <c r="C149" s="86">
        <v>0</v>
      </c>
      <c r="D149" s="87">
        <f t="shared" si="2"/>
        <v>0</v>
      </c>
      <c r="E149" s="85"/>
    </row>
    <row r="150" spans="1:5" ht="12.75" x14ac:dyDescent="0.2">
      <c r="A150" s="91">
        <v>5283</v>
      </c>
      <c r="B150" s="85" t="s">
        <v>324</v>
      </c>
      <c r="C150" s="86">
        <v>0</v>
      </c>
      <c r="D150" s="87">
        <f t="shared" si="2"/>
        <v>0</v>
      </c>
      <c r="E150" s="85"/>
    </row>
    <row r="151" spans="1:5" ht="12.75" x14ac:dyDescent="0.2">
      <c r="A151" s="91">
        <v>5284</v>
      </c>
      <c r="B151" s="85" t="s">
        <v>325</v>
      </c>
      <c r="C151" s="86">
        <v>0</v>
      </c>
      <c r="D151" s="87">
        <f t="shared" si="2"/>
        <v>0</v>
      </c>
      <c r="E151" s="85"/>
    </row>
    <row r="152" spans="1:5" ht="12.75" x14ac:dyDescent="0.2">
      <c r="A152" s="91">
        <v>5285</v>
      </c>
      <c r="B152" s="85" t="s">
        <v>326</v>
      </c>
      <c r="C152" s="86">
        <v>0</v>
      </c>
      <c r="D152" s="87">
        <f t="shared" si="2"/>
        <v>0</v>
      </c>
      <c r="E152" s="85"/>
    </row>
    <row r="153" spans="1:5" ht="12.75" x14ac:dyDescent="0.2">
      <c r="A153" s="90">
        <v>5290</v>
      </c>
      <c r="B153" s="79" t="s">
        <v>327</v>
      </c>
      <c r="C153" s="80">
        <f>SUM(C154:C155)</f>
        <v>0</v>
      </c>
      <c r="D153" s="83">
        <f t="shared" si="2"/>
        <v>0</v>
      </c>
      <c r="E153" s="85"/>
    </row>
    <row r="154" spans="1:5" ht="12.75" x14ac:dyDescent="0.2">
      <c r="A154" s="91">
        <v>5291</v>
      </c>
      <c r="B154" s="85" t="s">
        <v>328</v>
      </c>
      <c r="C154" s="86">
        <v>0</v>
      </c>
      <c r="D154" s="87">
        <f t="shared" si="2"/>
        <v>0</v>
      </c>
      <c r="E154" s="85"/>
    </row>
    <row r="155" spans="1:5" ht="12.75" x14ac:dyDescent="0.2">
      <c r="A155" s="91">
        <v>5292</v>
      </c>
      <c r="B155" s="85" t="s">
        <v>329</v>
      </c>
      <c r="C155" s="86">
        <v>0</v>
      </c>
      <c r="D155" s="87">
        <f t="shared" si="2"/>
        <v>0</v>
      </c>
      <c r="E155" s="85"/>
    </row>
    <row r="156" spans="1:5" ht="12.75" x14ac:dyDescent="0.2">
      <c r="A156" s="90">
        <v>5300</v>
      </c>
      <c r="B156" s="79" t="s">
        <v>330</v>
      </c>
      <c r="C156" s="80">
        <f>C157+C160+C163</f>
        <v>0</v>
      </c>
      <c r="D156" s="83">
        <f t="shared" si="2"/>
        <v>0</v>
      </c>
      <c r="E156" s="85"/>
    </row>
    <row r="157" spans="1:5" ht="12.75" x14ac:dyDescent="0.2">
      <c r="A157" s="90">
        <v>5310</v>
      </c>
      <c r="B157" s="79" t="s">
        <v>246</v>
      </c>
      <c r="C157" s="80">
        <f>C158+C159</f>
        <v>0</v>
      </c>
      <c r="D157" s="83">
        <f t="shared" si="2"/>
        <v>0</v>
      </c>
      <c r="E157" s="85"/>
    </row>
    <row r="158" spans="1:5" ht="12.75" x14ac:dyDescent="0.2">
      <c r="A158" s="91">
        <v>5311</v>
      </c>
      <c r="B158" s="85" t="s">
        <v>331</v>
      </c>
      <c r="C158" s="86">
        <v>0</v>
      </c>
      <c r="D158" s="87">
        <f t="shared" si="2"/>
        <v>0</v>
      </c>
      <c r="E158" s="85"/>
    </row>
    <row r="159" spans="1:5" ht="12.75" x14ac:dyDescent="0.2">
      <c r="A159" s="91">
        <v>5312</v>
      </c>
      <c r="B159" s="85" t="s">
        <v>332</v>
      </c>
      <c r="C159" s="86">
        <v>0</v>
      </c>
      <c r="D159" s="87">
        <f t="shared" si="2"/>
        <v>0</v>
      </c>
      <c r="E159" s="85"/>
    </row>
    <row r="160" spans="1:5" ht="12.75" x14ac:dyDescent="0.2">
      <c r="A160" s="90">
        <v>5320</v>
      </c>
      <c r="B160" s="79" t="s">
        <v>247</v>
      </c>
      <c r="C160" s="80">
        <f>SUM(C161:C162)</f>
        <v>0</v>
      </c>
      <c r="D160" s="83">
        <f t="shared" ref="D160:D212" si="3">C160/$C$94</f>
        <v>0</v>
      </c>
      <c r="E160" s="85"/>
    </row>
    <row r="161" spans="1:5" ht="12.75" x14ac:dyDescent="0.2">
      <c r="A161" s="91">
        <v>5321</v>
      </c>
      <c r="B161" s="85" t="s">
        <v>333</v>
      </c>
      <c r="C161" s="86">
        <v>0</v>
      </c>
      <c r="D161" s="87">
        <f t="shared" si="3"/>
        <v>0</v>
      </c>
      <c r="E161" s="85"/>
    </row>
    <row r="162" spans="1:5" ht="12.75" x14ac:dyDescent="0.2">
      <c r="A162" s="91">
        <v>5322</v>
      </c>
      <c r="B162" s="85" t="s">
        <v>334</v>
      </c>
      <c r="C162" s="86">
        <v>0</v>
      </c>
      <c r="D162" s="87">
        <f t="shared" si="3"/>
        <v>0</v>
      </c>
      <c r="E162" s="85"/>
    </row>
    <row r="163" spans="1:5" ht="12.75" x14ac:dyDescent="0.2">
      <c r="A163" s="90">
        <v>5330</v>
      </c>
      <c r="B163" s="79" t="s">
        <v>248</v>
      </c>
      <c r="C163" s="80">
        <f>SUM(C164:C165)</f>
        <v>0</v>
      </c>
      <c r="D163" s="83">
        <f t="shared" si="3"/>
        <v>0</v>
      </c>
      <c r="E163" s="85"/>
    </row>
    <row r="164" spans="1:5" ht="12.75" x14ac:dyDescent="0.2">
      <c r="A164" s="91">
        <v>5331</v>
      </c>
      <c r="B164" s="85" t="s">
        <v>335</v>
      </c>
      <c r="C164" s="86">
        <v>0</v>
      </c>
      <c r="D164" s="87">
        <f t="shared" si="3"/>
        <v>0</v>
      </c>
      <c r="E164" s="85"/>
    </row>
    <row r="165" spans="1:5" ht="12.75" x14ac:dyDescent="0.2">
      <c r="A165" s="91">
        <v>5332</v>
      </c>
      <c r="B165" s="85" t="s">
        <v>336</v>
      </c>
      <c r="C165" s="86">
        <v>0</v>
      </c>
      <c r="D165" s="87">
        <f t="shared" si="3"/>
        <v>0</v>
      </c>
      <c r="E165" s="85"/>
    </row>
    <row r="166" spans="1:5" ht="12.75" x14ac:dyDescent="0.2">
      <c r="A166" s="90">
        <v>5400</v>
      </c>
      <c r="B166" s="79" t="s">
        <v>337</v>
      </c>
      <c r="C166" s="80">
        <f>C167+C170+C173+C176+C178</f>
        <v>0</v>
      </c>
      <c r="D166" s="83">
        <f t="shared" si="3"/>
        <v>0</v>
      </c>
      <c r="E166" s="85"/>
    </row>
    <row r="167" spans="1:5" ht="12.75" x14ac:dyDescent="0.2">
      <c r="A167" s="90">
        <v>5410</v>
      </c>
      <c r="B167" s="79" t="s">
        <v>338</v>
      </c>
      <c r="C167" s="80">
        <f>SUM(C168:C169)</f>
        <v>0</v>
      </c>
      <c r="D167" s="83">
        <f t="shared" si="3"/>
        <v>0</v>
      </c>
      <c r="E167" s="85"/>
    </row>
    <row r="168" spans="1:5" ht="12.75" x14ac:dyDescent="0.2">
      <c r="A168" s="91">
        <v>5411</v>
      </c>
      <c r="B168" s="85" t="s">
        <v>339</v>
      </c>
      <c r="C168" s="86">
        <v>0</v>
      </c>
      <c r="D168" s="87">
        <f t="shared" si="3"/>
        <v>0</v>
      </c>
      <c r="E168" s="85"/>
    </row>
    <row r="169" spans="1:5" ht="12.75" x14ac:dyDescent="0.2">
      <c r="A169" s="91">
        <v>5412</v>
      </c>
      <c r="B169" s="85" t="s">
        <v>340</v>
      </c>
      <c r="C169" s="86">
        <v>0</v>
      </c>
      <c r="D169" s="87">
        <f t="shared" si="3"/>
        <v>0</v>
      </c>
      <c r="E169" s="85"/>
    </row>
    <row r="170" spans="1:5" ht="12.75" x14ac:dyDescent="0.2">
      <c r="A170" s="90">
        <v>5420</v>
      </c>
      <c r="B170" s="79" t="s">
        <v>341</v>
      </c>
      <c r="C170" s="80">
        <f>SUM(C171:C172)</f>
        <v>0</v>
      </c>
      <c r="D170" s="83">
        <f t="shared" si="3"/>
        <v>0</v>
      </c>
      <c r="E170" s="85"/>
    </row>
    <row r="171" spans="1:5" ht="12.75" x14ac:dyDescent="0.2">
      <c r="A171" s="91">
        <v>5421</v>
      </c>
      <c r="B171" s="85" t="s">
        <v>342</v>
      </c>
      <c r="C171" s="86">
        <v>0</v>
      </c>
      <c r="D171" s="87">
        <f t="shared" si="3"/>
        <v>0</v>
      </c>
      <c r="E171" s="85"/>
    </row>
    <row r="172" spans="1:5" ht="12.75" x14ac:dyDescent="0.2">
      <c r="A172" s="91">
        <v>5422</v>
      </c>
      <c r="B172" s="85" t="s">
        <v>343</v>
      </c>
      <c r="C172" s="86">
        <v>0</v>
      </c>
      <c r="D172" s="87">
        <f t="shared" si="3"/>
        <v>0</v>
      </c>
      <c r="E172" s="85"/>
    </row>
    <row r="173" spans="1:5" ht="12.75" x14ac:dyDescent="0.2">
      <c r="A173" s="90">
        <v>5430</v>
      </c>
      <c r="B173" s="79" t="s">
        <v>344</v>
      </c>
      <c r="C173" s="80">
        <f>SUM(C174:C175)</f>
        <v>0</v>
      </c>
      <c r="D173" s="83">
        <f t="shared" si="3"/>
        <v>0</v>
      </c>
      <c r="E173" s="85"/>
    </row>
    <row r="174" spans="1:5" ht="12.75" x14ac:dyDescent="0.2">
      <c r="A174" s="91">
        <v>5431</v>
      </c>
      <c r="B174" s="85" t="s">
        <v>345</v>
      </c>
      <c r="C174" s="86">
        <v>0</v>
      </c>
      <c r="D174" s="87">
        <f t="shared" si="3"/>
        <v>0</v>
      </c>
      <c r="E174" s="85"/>
    </row>
    <row r="175" spans="1:5" ht="12.75" x14ac:dyDescent="0.2">
      <c r="A175" s="91">
        <v>5432</v>
      </c>
      <c r="B175" s="85" t="s">
        <v>346</v>
      </c>
      <c r="C175" s="86">
        <v>0</v>
      </c>
      <c r="D175" s="87">
        <f t="shared" si="3"/>
        <v>0</v>
      </c>
      <c r="E175" s="85"/>
    </row>
    <row r="176" spans="1:5" ht="12.75" x14ac:dyDescent="0.2">
      <c r="A176" s="90">
        <v>5440</v>
      </c>
      <c r="B176" s="79" t="s">
        <v>347</v>
      </c>
      <c r="C176" s="80">
        <f>SUM(C177)</f>
        <v>0</v>
      </c>
      <c r="D176" s="83">
        <f t="shared" si="3"/>
        <v>0</v>
      </c>
      <c r="E176" s="85"/>
    </row>
    <row r="177" spans="1:5" ht="12.75" x14ac:dyDescent="0.2">
      <c r="A177" s="91">
        <v>5441</v>
      </c>
      <c r="B177" s="85" t="s">
        <v>347</v>
      </c>
      <c r="C177" s="86">
        <v>0</v>
      </c>
      <c r="D177" s="87">
        <f t="shared" si="3"/>
        <v>0</v>
      </c>
      <c r="E177" s="85"/>
    </row>
    <row r="178" spans="1:5" ht="12.75" x14ac:dyDescent="0.2">
      <c r="A178" s="90">
        <v>5450</v>
      </c>
      <c r="B178" s="79" t="s">
        <v>348</v>
      </c>
      <c r="C178" s="80">
        <f>SUM(C179:C180)</f>
        <v>0</v>
      </c>
      <c r="D178" s="83">
        <f t="shared" si="3"/>
        <v>0</v>
      </c>
      <c r="E178" s="85"/>
    </row>
    <row r="179" spans="1:5" ht="12.75" x14ac:dyDescent="0.2">
      <c r="A179" s="91">
        <v>5451</v>
      </c>
      <c r="B179" s="85" t="s">
        <v>349</v>
      </c>
      <c r="C179" s="86">
        <v>0</v>
      </c>
      <c r="D179" s="87">
        <f t="shared" si="3"/>
        <v>0</v>
      </c>
      <c r="E179" s="85"/>
    </row>
    <row r="180" spans="1:5" ht="12.75" x14ac:dyDescent="0.2">
      <c r="A180" s="91">
        <v>5452</v>
      </c>
      <c r="B180" s="85" t="s">
        <v>350</v>
      </c>
      <c r="C180" s="86">
        <v>0</v>
      </c>
      <c r="D180" s="87">
        <f t="shared" si="3"/>
        <v>0</v>
      </c>
      <c r="E180" s="85"/>
    </row>
    <row r="181" spans="1:5" ht="12.75" x14ac:dyDescent="0.2">
      <c r="A181" s="90">
        <v>5500</v>
      </c>
      <c r="B181" s="79" t="s">
        <v>351</v>
      </c>
      <c r="C181" s="80">
        <f>C182+C191+C194+C200</f>
        <v>183596.27000000002</v>
      </c>
      <c r="D181" s="83">
        <f t="shared" si="3"/>
        <v>2.6879137604643513E-2</v>
      </c>
      <c r="E181" s="85"/>
    </row>
    <row r="182" spans="1:5" ht="12.75" x14ac:dyDescent="0.2">
      <c r="A182" s="90">
        <v>5510</v>
      </c>
      <c r="B182" s="79" t="s">
        <v>352</v>
      </c>
      <c r="C182" s="80">
        <f>SUM(C183:C190)</f>
        <v>183596.27000000002</v>
      </c>
      <c r="D182" s="83">
        <f t="shared" si="3"/>
        <v>2.6879137604643513E-2</v>
      </c>
      <c r="E182" s="85"/>
    </row>
    <row r="183" spans="1:5" ht="12.75" x14ac:dyDescent="0.2">
      <c r="A183" s="91">
        <v>5511</v>
      </c>
      <c r="B183" s="85" t="s">
        <v>353</v>
      </c>
      <c r="C183" s="86">
        <v>0</v>
      </c>
      <c r="D183" s="87">
        <f t="shared" si="3"/>
        <v>0</v>
      </c>
      <c r="E183" s="85"/>
    </row>
    <row r="184" spans="1:5" ht="12.75" x14ac:dyDescent="0.2">
      <c r="A184" s="91">
        <v>5512</v>
      </c>
      <c r="B184" s="85" t="s">
        <v>354</v>
      </c>
      <c r="C184" s="86">
        <v>0</v>
      </c>
      <c r="D184" s="87">
        <f t="shared" si="3"/>
        <v>0</v>
      </c>
      <c r="E184" s="85"/>
    </row>
    <row r="185" spans="1:5" ht="12.75" x14ac:dyDescent="0.2">
      <c r="A185" s="91">
        <v>5513</v>
      </c>
      <c r="B185" s="85" t="s">
        <v>355</v>
      </c>
      <c r="C185" s="86">
        <v>29313.14</v>
      </c>
      <c r="D185" s="87">
        <f t="shared" si="3"/>
        <v>4.2915464659722107E-3</v>
      </c>
      <c r="E185" s="85"/>
    </row>
    <row r="186" spans="1:5" ht="12.75" x14ac:dyDescent="0.2">
      <c r="A186" s="91">
        <v>5514</v>
      </c>
      <c r="B186" s="85" t="s">
        <v>356</v>
      </c>
      <c r="C186" s="86">
        <v>0</v>
      </c>
      <c r="D186" s="87">
        <f t="shared" si="3"/>
        <v>0</v>
      </c>
      <c r="E186" s="85"/>
    </row>
    <row r="187" spans="1:5" ht="12.75" x14ac:dyDescent="0.2">
      <c r="A187" s="91">
        <v>5515</v>
      </c>
      <c r="B187" s="85" t="s">
        <v>357</v>
      </c>
      <c r="C187" s="86">
        <v>144191.13</v>
      </c>
      <c r="D187" s="87">
        <f t="shared" si="3"/>
        <v>2.1110086956772276E-2</v>
      </c>
      <c r="E187" s="85"/>
    </row>
    <row r="188" spans="1:5" ht="12.75" x14ac:dyDescent="0.2">
      <c r="A188" s="91">
        <v>5516</v>
      </c>
      <c r="B188" s="85" t="s">
        <v>358</v>
      </c>
      <c r="C188" s="86">
        <v>0</v>
      </c>
      <c r="D188" s="87">
        <f t="shared" si="3"/>
        <v>0</v>
      </c>
      <c r="E188" s="85"/>
    </row>
    <row r="189" spans="1:5" ht="12.75" x14ac:dyDescent="0.2">
      <c r="A189" s="91">
        <v>5517</v>
      </c>
      <c r="B189" s="85" t="s">
        <v>359</v>
      </c>
      <c r="C189" s="86">
        <v>0</v>
      </c>
      <c r="D189" s="87">
        <f t="shared" si="3"/>
        <v>0</v>
      </c>
      <c r="E189" s="85"/>
    </row>
    <row r="190" spans="1:5" ht="12.75" x14ac:dyDescent="0.2">
      <c r="A190" s="91">
        <v>5518</v>
      </c>
      <c r="B190" s="85" t="s">
        <v>41</v>
      </c>
      <c r="C190" s="86">
        <v>10092</v>
      </c>
      <c r="D190" s="87">
        <f t="shared" si="3"/>
        <v>1.477504181899024E-3</v>
      </c>
      <c r="E190" s="85"/>
    </row>
    <row r="191" spans="1:5" ht="12.75" x14ac:dyDescent="0.2">
      <c r="A191" s="90">
        <v>5520</v>
      </c>
      <c r="B191" s="79" t="s">
        <v>40</v>
      </c>
      <c r="C191" s="80">
        <f>SUM(C192:C193)</f>
        <v>0</v>
      </c>
      <c r="D191" s="83">
        <f t="shared" si="3"/>
        <v>0</v>
      </c>
      <c r="E191" s="85"/>
    </row>
    <row r="192" spans="1:5" ht="12.75" x14ac:dyDescent="0.2">
      <c r="A192" s="91">
        <v>5521</v>
      </c>
      <c r="B192" s="85" t="s">
        <v>360</v>
      </c>
      <c r="C192" s="86">
        <v>0</v>
      </c>
      <c r="D192" s="87">
        <f t="shared" si="3"/>
        <v>0</v>
      </c>
      <c r="E192" s="85"/>
    </row>
    <row r="193" spans="1:5" ht="12.75" x14ac:dyDescent="0.2">
      <c r="A193" s="91">
        <v>5522</v>
      </c>
      <c r="B193" s="85" t="s">
        <v>361</v>
      </c>
      <c r="C193" s="86">
        <v>0</v>
      </c>
      <c r="D193" s="87">
        <f t="shared" si="3"/>
        <v>0</v>
      </c>
      <c r="E193" s="85"/>
    </row>
    <row r="194" spans="1:5" ht="12.75" x14ac:dyDescent="0.2">
      <c r="A194" s="90">
        <v>5530</v>
      </c>
      <c r="B194" s="79" t="s">
        <v>362</v>
      </c>
      <c r="C194" s="80">
        <f>SUM(C195:C199)</f>
        <v>0</v>
      </c>
      <c r="D194" s="83">
        <f t="shared" si="3"/>
        <v>0</v>
      </c>
      <c r="E194" s="85"/>
    </row>
    <row r="195" spans="1:5" ht="12.75" x14ac:dyDescent="0.2">
      <c r="A195" s="91">
        <v>5531</v>
      </c>
      <c r="B195" s="85" t="s">
        <v>363</v>
      </c>
      <c r="C195" s="86">
        <v>0</v>
      </c>
      <c r="D195" s="87">
        <f t="shared" si="3"/>
        <v>0</v>
      </c>
      <c r="E195" s="85"/>
    </row>
    <row r="196" spans="1:5" ht="12.75" x14ac:dyDescent="0.2">
      <c r="A196" s="91">
        <v>5532</v>
      </c>
      <c r="B196" s="85" t="s">
        <v>364</v>
      </c>
      <c r="C196" s="86">
        <v>0</v>
      </c>
      <c r="D196" s="87">
        <f t="shared" si="3"/>
        <v>0</v>
      </c>
      <c r="E196" s="85"/>
    </row>
    <row r="197" spans="1:5" ht="12.75" x14ac:dyDescent="0.2">
      <c r="A197" s="91">
        <v>5533</v>
      </c>
      <c r="B197" s="85" t="s">
        <v>365</v>
      </c>
      <c r="C197" s="86">
        <v>0</v>
      </c>
      <c r="D197" s="87">
        <f t="shared" si="3"/>
        <v>0</v>
      </c>
      <c r="E197" s="85"/>
    </row>
    <row r="198" spans="1:5" ht="12.75" x14ac:dyDescent="0.2">
      <c r="A198" s="91">
        <v>5534</v>
      </c>
      <c r="B198" s="85" t="s">
        <v>366</v>
      </c>
      <c r="C198" s="86">
        <v>0</v>
      </c>
      <c r="D198" s="87">
        <f t="shared" si="3"/>
        <v>0</v>
      </c>
      <c r="E198" s="85"/>
    </row>
    <row r="199" spans="1:5" ht="12.75" x14ac:dyDescent="0.2">
      <c r="A199" s="91">
        <v>5535</v>
      </c>
      <c r="B199" s="85" t="s">
        <v>367</v>
      </c>
      <c r="C199" s="86">
        <v>0</v>
      </c>
      <c r="D199" s="87">
        <f t="shared" si="3"/>
        <v>0</v>
      </c>
      <c r="E199" s="85"/>
    </row>
    <row r="200" spans="1:5" ht="12.75" x14ac:dyDescent="0.2">
      <c r="A200" s="90">
        <v>5590</v>
      </c>
      <c r="B200" s="79" t="s">
        <v>368</v>
      </c>
      <c r="C200" s="80">
        <f>SUM(C201:C209)</f>
        <v>0</v>
      </c>
      <c r="D200" s="83">
        <f t="shared" si="3"/>
        <v>0</v>
      </c>
      <c r="E200" s="85"/>
    </row>
    <row r="201" spans="1:5" ht="12.75" x14ac:dyDescent="0.2">
      <c r="A201" s="91">
        <v>5591</v>
      </c>
      <c r="B201" s="85" t="s">
        <v>369</v>
      </c>
      <c r="C201" s="86">
        <v>0</v>
      </c>
      <c r="D201" s="87">
        <f t="shared" si="3"/>
        <v>0</v>
      </c>
      <c r="E201" s="85"/>
    </row>
    <row r="202" spans="1:5" ht="12.75" x14ac:dyDescent="0.2">
      <c r="A202" s="91">
        <v>5592</v>
      </c>
      <c r="B202" s="85" t="s">
        <v>370</v>
      </c>
      <c r="C202" s="86">
        <v>0</v>
      </c>
      <c r="D202" s="87">
        <f t="shared" si="3"/>
        <v>0</v>
      </c>
      <c r="E202" s="85"/>
    </row>
    <row r="203" spans="1:5" ht="12.75" x14ac:dyDescent="0.2">
      <c r="A203" s="91">
        <v>5593</v>
      </c>
      <c r="B203" s="85" t="s">
        <v>371</v>
      </c>
      <c r="C203" s="86">
        <v>0</v>
      </c>
      <c r="D203" s="87">
        <f t="shared" si="3"/>
        <v>0</v>
      </c>
      <c r="E203" s="85"/>
    </row>
    <row r="204" spans="1:5" ht="12.75" x14ac:dyDescent="0.2">
      <c r="A204" s="91">
        <v>5594</v>
      </c>
      <c r="B204" s="85" t="s">
        <v>426</v>
      </c>
      <c r="C204" s="86">
        <v>0</v>
      </c>
      <c r="D204" s="87">
        <f t="shared" si="3"/>
        <v>0</v>
      </c>
      <c r="E204" s="85"/>
    </row>
    <row r="205" spans="1:5" ht="12.75" x14ac:dyDescent="0.2">
      <c r="A205" s="91">
        <v>5595</v>
      </c>
      <c r="B205" s="85" t="s">
        <v>373</v>
      </c>
      <c r="C205" s="86">
        <v>0</v>
      </c>
      <c r="D205" s="87">
        <f t="shared" si="3"/>
        <v>0</v>
      </c>
      <c r="E205" s="85"/>
    </row>
    <row r="206" spans="1:5" ht="12.75" x14ac:dyDescent="0.2">
      <c r="A206" s="91">
        <v>5596</v>
      </c>
      <c r="B206" s="85" t="s">
        <v>268</v>
      </c>
      <c r="C206" s="86">
        <v>0</v>
      </c>
      <c r="D206" s="87">
        <f t="shared" si="3"/>
        <v>0</v>
      </c>
      <c r="E206" s="85"/>
    </row>
    <row r="207" spans="1:5" ht="12.75" x14ac:dyDescent="0.2">
      <c r="A207" s="91">
        <v>5597</v>
      </c>
      <c r="B207" s="85" t="s">
        <v>374</v>
      </c>
      <c r="C207" s="86">
        <v>0</v>
      </c>
      <c r="D207" s="87">
        <f t="shared" si="3"/>
        <v>0</v>
      </c>
      <c r="E207" s="85"/>
    </row>
    <row r="208" spans="1:5" ht="12.75" x14ac:dyDescent="0.2">
      <c r="A208" s="91">
        <v>5598</v>
      </c>
      <c r="B208" s="85" t="s">
        <v>427</v>
      </c>
      <c r="C208" s="86">
        <v>0</v>
      </c>
      <c r="D208" s="87">
        <f t="shared" si="3"/>
        <v>0</v>
      </c>
      <c r="E208" s="85"/>
    </row>
    <row r="209" spans="1:5" ht="12.75" x14ac:dyDescent="0.2">
      <c r="A209" s="91">
        <v>5599</v>
      </c>
      <c r="B209" s="85" t="s">
        <v>375</v>
      </c>
      <c r="C209" s="86">
        <v>0</v>
      </c>
      <c r="D209" s="87">
        <f t="shared" si="3"/>
        <v>0</v>
      </c>
      <c r="E209" s="85"/>
    </row>
    <row r="210" spans="1:5" ht="12.75" x14ac:dyDescent="0.2">
      <c r="A210" s="90">
        <v>5600</v>
      </c>
      <c r="B210" s="79" t="s">
        <v>39</v>
      </c>
      <c r="C210" s="80">
        <f>C211</f>
        <v>0</v>
      </c>
      <c r="D210" s="83">
        <f t="shared" si="3"/>
        <v>0</v>
      </c>
      <c r="E210" s="85"/>
    </row>
    <row r="211" spans="1:5" ht="12.75" x14ac:dyDescent="0.2">
      <c r="A211" s="90">
        <v>5610</v>
      </c>
      <c r="B211" s="79" t="s">
        <v>376</v>
      </c>
      <c r="C211" s="80">
        <f>C212</f>
        <v>0</v>
      </c>
      <c r="D211" s="83">
        <f t="shared" si="3"/>
        <v>0</v>
      </c>
      <c r="E211" s="85"/>
    </row>
    <row r="212" spans="1:5" ht="12.75" x14ac:dyDescent="0.2">
      <c r="A212" s="91">
        <v>5611</v>
      </c>
      <c r="B212" s="85" t="s">
        <v>377</v>
      </c>
      <c r="C212" s="86">
        <v>0</v>
      </c>
      <c r="D212" s="87">
        <f t="shared" si="3"/>
        <v>0</v>
      </c>
      <c r="E212" s="85"/>
    </row>
    <row r="213" spans="1:5" ht="12.75" x14ac:dyDescent="0.2">
      <c r="A213" s="74"/>
      <c r="B213" s="74"/>
      <c r="C213" s="93"/>
      <c r="D213" s="74"/>
      <c r="E213" s="74"/>
    </row>
    <row r="214" spans="1:5" ht="12.75" x14ac:dyDescent="0.2">
      <c r="A214" s="94" t="s">
        <v>506</v>
      </c>
      <c r="B214" s="74"/>
      <c r="C214" s="74"/>
      <c r="D214" s="74"/>
      <c r="E214" s="74"/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view="pageBreakPreview" topLeftCell="A145" zoomScale="55" zoomScaleNormal="100" zoomScaleSheetLayoutView="55" workbookViewId="0">
      <selection activeCell="J172" sqref="A1:J172"/>
    </sheetView>
  </sheetViews>
  <sheetFormatPr baseColWidth="10" defaultColWidth="9.140625" defaultRowHeight="11.25" x14ac:dyDescent="0.2"/>
  <cols>
    <col min="1" max="1" width="10" style="4" customWidth="1"/>
    <col min="2" max="2" width="127.140625" style="4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10" s="3" customFormat="1" ht="19.149999999999999" customHeight="1" x14ac:dyDescent="0.25">
      <c r="A1" s="188" t="s">
        <v>589</v>
      </c>
      <c r="B1" s="189"/>
      <c r="C1" s="189"/>
      <c r="D1" s="189"/>
      <c r="E1" s="189"/>
      <c r="F1" s="189"/>
      <c r="G1" s="127" t="s">
        <v>486</v>
      </c>
      <c r="H1" s="128">
        <v>2026</v>
      </c>
      <c r="I1" s="129"/>
      <c r="J1" s="129"/>
    </row>
    <row r="2" spans="1:10" s="3" customFormat="1" ht="19.149999999999999" customHeight="1" x14ac:dyDescent="0.25">
      <c r="A2" s="188" t="s">
        <v>490</v>
      </c>
      <c r="B2" s="189"/>
      <c r="C2" s="189"/>
      <c r="D2" s="189"/>
      <c r="E2" s="189"/>
      <c r="F2" s="189"/>
      <c r="G2" s="127" t="s">
        <v>487</v>
      </c>
      <c r="H2" s="128" t="s">
        <v>489</v>
      </c>
      <c r="I2" s="129"/>
      <c r="J2" s="129"/>
    </row>
    <row r="3" spans="1:10" s="3" customFormat="1" ht="19.149999999999999" customHeight="1" x14ac:dyDescent="0.25">
      <c r="A3" s="188" t="s">
        <v>590</v>
      </c>
      <c r="B3" s="189"/>
      <c r="C3" s="189"/>
      <c r="D3" s="189"/>
      <c r="E3" s="189"/>
      <c r="F3" s="189"/>
      <c r="G3" s="127" t="s">
        <v>488</v>
      </c>
      <c r="H3" s="128">
        <v>2</v>
      </c>
      <c r="I3" s="129"/>
      <c r="J3" s="129"/>
    </row>
    <row r="4" spans="1:10" s="3" customFormat="1" ht="19.149999999999999" customHeight="1" x14ac:dyDescent="0.25">
      <c r="A4" s="188" t="s">
        <v>504</v>
      </c>
      <c r="B4" s="189"/>
      <c r="C4" s="189"/>
      <c r="D4" s="189"/>
      <c r="E4" s="189"/>
      <c r="F4" s="189"/>
      <c r="G4" s="127"/>
      <c r="H4" s="128"/>
      <c r="I4" s="129"/>
      <c r="J4" s="129"/>
    </row>
    <row r="5" spans="1:10" ht="20.25" x14ac:dyDescent="0.3">
      <c r="A5" s="192" t="s">
        <v>113</v>
      </c>
      <c r="B5" s="192"/>
      <c r="C5" s="192"/>
      <c r="D5" s="192"/>
      <c r="E5" s="192"/>
      <c r="F5" s="192"/>
      <c r="G5" s="192"/>
      <c r="H5" s="192"/>
      <c r="I5" s="111"/>
      <c r="J5" s="111"/>
    </row>
    <row r="6" spans="1:10" ht="20.25" x14ac:dyDescent="0.3">
      <c r="A6" s="111"/>
      <c r="B6" s="111"/>
      <c r="C6" s="111"/>
      <c r="D6" s="111"/>
      <c r="E6" s="111"/>
      <c r="F6" s="111"/>
      <c r="G6" s="111"/>
      <c r="H6" s="111"/>
      <c r="I6" s="111"/>
      <c r="J6" s="111"/>
    </row>
    <row r="7" spans="1:10" ht="20.25" x14ac:dyDescent="0.3">
      <c r="A7" s="191" t="s">
        <v>86</v>
      </c>
      <c r="B7" s="191"/>
      <c r="C7" s="191"/>
      <c r="D7" s="191"/>
      <c r="E7" s="191"/>
      <c r="F7" s="191"/>
      <c r="G7" s="191"/>
      <c r="H7" s="191"/>
      <c r="I7" s="111"/>
      <c r="J7" s="111"/>
    </row>
    <row r="8" spans="1:10" ht="20.25" x14ac:dyDescent="0.3">
      <c r="A8" s="130" t="s">
        <v>84</v>
      </c>
      <c r="B8" s="130" t="s">
        <v>81</v>
      </c>
      <c r="C8" s="130" t="s">
        <v>82</v>
      </c>
      <c r="D8" s="130" t="s">
        <v>83</v>
      </c>
      <c r="E8" s="130"/>
      <c r="F8" s="130"/>
      <c r="G8" s="130"/>
      <c r="H8" s="130"/>
      <c r="I8" s="111"/>
      <c r="J8" s="111"/>
    </row>
    <row r="9" spans="1:10" ht="20.25" x14ac:dyDescent="0.3">
      <c r="A9" s="131">
        <v>1114</v>
      </c>
      <c r="B9" s="111" t="s">
        <v>114</v>
      </c>
      <c r="C9" s="132">
        <v>0</v>
      </c>
      <c r="D9" s="111"/>
      <c r="E9" s="111" t="str">
        <f>+IF(OR(C9&lt;&gt;0,C10&lt;&gt;0,C11&lt;&gt;0),"","SIN INFORMACIÓN QUE REVELAR")</f>
        <v>SIN INFORMACIÓN QUE REVELAR</v>
      </c>
      <c r="F9" s="111"/>
      <c r="G9" s="111"/>
      <c r="H9" s="111"/>
      <c r="I9" s="111"/>
      <c r="J9" s="111"/>
    </row>
    <row r="10" spans="1:10" ht="20.25" x14ac:dyDescent="0.3">
      <c r="A10" s="131">
        <v>1115</v>
      </c>
      <c r="B10" s="111" t="s">
        <v>115</v>
      </c>
      <c r="C10" s="132">
        <v>0</v>
      </c>
      <c r="D10" s="111"/>
      <c r="E10" s="111"/>
      <c r="F10" s="111"/>
      <c r="G10" s="111"/>
      <c r="H10" s="111"/>
      <c r="I10" s="111"/>
      <c r="J10" s="111"/>
    </row>
    <row r="11" spans="1:10" ht="20.25" x14ac:dyDescent="0.3">
      <c r="A11" s="131">
        <v>1121</v>
      </c>
      <c r="B11" s="111" t="s">
        <v>116</v>
      </c>
      <c r="C11" s="132">
        <v>0</v>
      </c>
      <c r="D11" s="111"/>
      <c r="E11" s="111"/>
      <c r="F11" s="111"/>
      <c r="G11" s="111"/>
      <c r="H11" s="111"/>
      <c r="I11" s="111"/>
      <c r="J11" s="111"/>
    </row>
    <row r="12" spans="1:10" ht="20.25" x14ac:dyDescent="0.3">
      <c r="A12" s="111"/>
      <c r="B12" s="111"/>
      <c r="C12" s="132"/>
      <c r="D12" s="111"/>
      <c r="E12" s="111"/>
      <c r="F12" s="111"/>
      <c r="G12" s="111"/>
      <c r="H12" s="111"/>
      <c r="I12" s="111"/>
      <c r="J12" s="111"/>
    </row>
    <row r="13" spans="1:10" ht="20.25" x14ac:dyDescent="0.3">
      <c r="A13" s="191" t="s">
        <v>87</v>
      </c>
      <c r="B13" s="191"/>
      <c r="C13" s="191"/>
      <c r="D13" s="191"/>
      <c r="E13" s="191"/>
      <c r="F13" s="191"/>
      <c r="G13" s="191"/>
      <c r="H13" s="191"/>
      <c r="I13" s="111"/>
      <c r="J13" s="111"/>
    </row>
    <row r="14" spans="1:10" ht="20.25" x14ac:dyDescent="0.3">
      <c r="A14" s="130" t="s">
        <v>84</v>
      </c>
      <c r="B14" s="130" t="s">
        <v>81</v>
      </c>
      <c r="C14" s="130" t="s">
        <v>82</v>
      </c>
      <c r="D14" s="130">
        <v>2025</v>
      </c>
      <c r="E14" s="130">
        <v>2024</v>
      </c>
      <c r="F14" s="130">
        <v>2023</v>
      </c>
      <c r="G14" s="130">
        <v>2022</v>
      </c>
      <c r="H14" s="130" t="s">
        <v>112</v>
      </c>
      <c r="I14" s="111"/>
      <c r="J14" s="111"/>
    </row>
    <row r="15" spans="1:10" ht="20.25" x14ac:dyDescent="0.3">
      <c r="A15" s="131">
        <v>1122</v>
      </c>
      <c r="B15" s="111" t="s">
        <v>118</v>
      </c>
      <c r="C15" s="132">
        <v>142438.74</v>
      </c>
      <c r="D15" s="132">
        <v>120552.22</v>
      </c>
      <c r="E15" s="132">
        <v>120552.22</v>
      </c>
      <c r="F15" s="132">
        <v>121204.23</v>
      </c>
      <c r="G15" s="132">
        <v>0</v>
      </c>
      <c r="H15" s="111" t="str">
        <f>+IF(OR(C15&lt;&gt;0,C16&lt;&gt;0),"","SIN INFORMACIÓN QUE REVELAR")</f>
        <v/>
      </c>
      <c r="I15" s="111"/>
      <c r="J15" s="111"/>
    </row>
    <row r="16" spans="1:10" ht="20.25" x14ac:dyDescent="0.3">
      <c r="A16" s="131">
        <v>1124</v>
      </c>
      <c r="B16" s="111" t="s">
        <v>119</v>
      </c>
      <c r="C16" s="132">
        <v>0</v>
      </c>
      <c r="D16" s="132">
        <v>0</v>
      </c>
      <c r="E16" s="132">
        <v>0</v>
      </c>
      <c r="F16" s="132">
        <v>0</v>
      </c>
      <c r="G16" s="132">
        <v>0</v>
      </c>
      <c r="H16" s="111"/>
      <c r="I16" s="111"/>
      <c r="J16" s="111"/>
    </row>
    <row r="17" spans="1:10" ht="20.25" x14ac:dyDescent="0.3">
      <c r="A17" s="111"/>
      <c r="B17" s="111"/>
      <c r="C17" s="132"/>
      <c r="D17" s="132"/>
      <c r="E17" s="132"/>
      <c r="F17" s="132"/>
      <c r="G17" s="132"/>
      <c r="H17" s="111"/>
      <c r="I17" s="111"/>
      <c r="J17" s="111"/>
    </row>
    <row r="18" spans="1:10" ht="20.25" x14ac:dyDescent="0.3">
      <c r="A18" s="191" t="s">
        <v>88</v>
      </c>
      <c r="B18" s="191"/>
      <c r="C18" s="191"/>
      <c r="D18" s="191"/>
      <c r="E18" s="191"/>
      <c r="F18" s="191"/>
      <c r="G18" s="191"/>
      <c r="H18" s="191"/>
      <c r="I18" s="111"/>
      <c r="J18" s="111"/>
    </row>
    <row r="19" spans="1:10" ht="20.25" x14ac:dyDescent="0.3">
      <c r="A19" s="130" t="s">
        <v>84</v>
      </c>
      <c r="B19" s="130" t="s">
        <v>81</v>
      </c>
      <c r="C19" s="130" t="s">
        <v>82</v>
      </c>
      <c r="D19" s="130" t="s">
        <v>120</v>
      </c>
      <c r="E19" s="130" t="s">
        <v>121</v>
      </c>
      <c r="F19" s="130" t="s">
        <v>122</v>
      </c>
      <c r="G19" s="130" t="s">
        <v>123</v>
      </c>
      <c r="H19" s="130" t="s">
        <v>124</v>
      </c>
      <c r="I19" s="111"/>
      <c r="J19" s="111"/>
    </row>
    <row r="20" spans="1:10" ht="20.25" x14ac:dyDescent="0.3">
      <c r="A20" s="131">
        <v>1123</v>
      </c>
      <c r="B20" s="111" t="s">
        <v>125</v>
      </c>
      <c r="C20" s="132">
        <v>-125442</v>
      </c>
      <c r="D20" s="132">
        <v>-125442</v>
      </c>
      <c r="E20" s="132">
        <v>0</v>
      </c>
      <c r="F20" s="132">
        <v>0</v>
      </c>
      <c r="G20" s="132">
        <v>0</v>
      </c>
      <c r="H20" s="111" t="str">
        <f>IF(OR(C20&lt;&gt;0, C21&lt;&gt;0, C22&lt;&gt;0, C23&lt;&gt;0, C24&lt;&gt;0, C25&lt;&gt;0, C26&lt;&gt;0, C27&lt;&gt;0, C28&lt;&gt;0), "", "SIN INFORMACIÓN QUE REVELAR")</f>
        <v/>
      </c>
      <c r="I20" s="111"/>
      <c r="J20" s="111"/>
    </row>
    <row r="21" spans="1:10" ht="20.25" x14ac:dyDescent="0.3">
      <c r="A21" s="131">
        <v>1125</v>
      </c>
      <c r="B21" s="111" t="s">
        <v>126</v>
      </c>
      <c r="C21" s="132">
        <v>5000</v>
      </c>
      <c r="D21" s="132">
        <v>5000</v>
      </c>
      <c r="E21" s="132">
        <v>0</v>
      </c>
      <c r="F21" s="132">
        <v>0</v>
      </c>
      <c r="G21" s="132">
        <v>0</v>
      </c>
      <c r="H21" s="111"/>
      <c r="I21" s="111"/>
      <c r="J21" s="111"/>
    </row>
    <row r="22" spans="1:10" ht="20.25" x14ac:dyDescent="0.3">
      <c r="A22" s="131">
        <v>1126</v>
      </c>
      <c r="B22" s="111" t="s">
        <v>475</v>
      </c>
      <c r="C22" s="132">
        <v>0</v>
      </c>
      <c r="D22" s="132">
        <v>0</v>
      </c>
      <c r="E22" s="132">
        <v>0</v>
      </c>
      <c r="F22" s="132">
        <v>0</v>
      </c>
      <c r="G22" s="132">
        <v>0</v>
      </c>
      <c r="H22" s="111"/>
      <c r="I22" s="111"/>
      <c r="J22" s="111"/>
    </row>
    <row r="23" spans="1:10" ht="20.25" x14ac:dyDescent="0.3">
      <c r="A23" s="131">
        <v>1129</v>
      </c>
      <c r="B23" s="111" t="s">
        <v>476</v>
      </c>
      <c r="C23" s="132">
        <v>0</v>
      </c>
      <c r="D23" s="132">
        <v>0</v>
      </c>
      <c r="E23" s="132">
        <v>0</v>
      </c>
      <c r="F23" s="132">
        <v>0</v>
      </c>
      <c r="G23" s="132">
        <v>0</v>
      </c>
      <c r="H23" s="111"/>
      <c r="I23" s="111"/>
      <c r="J23" s="111"/>
    </row>
    <row r="24" spans="1:10" ht="20.25" x14ac:dyDescent="0.3">
      <c r="A24" s="131">
        <v>1131</v>
      </c>
      <c r="B24" s="111" t="s">
        <v>127</v>
      </c>
      <c r="C24" s="132">
        <v>6400</v>
      </c>
      <c r="D24" s="132">
        <v>6400</v>
      </c>
      <c r="E24" s="132">
        <v>0</v>
      </c>
      <c r="F24" s="132">
        <v>0</v>
      </c>
      <c r="G24" s="132">
        <v>0</v>
      </c>
      <c r="H24" s="111"/>
      <c r="I24" s="111"/>
      <c r="J24" s="111"/>
    </row>
    <row r="25" spans="1:10" ht="20.25" x14ac:dyDescent="0.3">
      <c r="A25" s="131">
        <v>1132</v>
      </c>
      <c r="B25" s="111" t="s">
        <v>128</v>
      </c>
      <c r="C25" s="132">
        <v>0</v>
      </c>
      <c r="D25" s="132">
        <v>0</v>
      </c>
      <c r="E25" s="132">
        <v>0</v>
      </c>
      <c r="F25" s="132">
        <v>0</v>
      </c>
      <c r="G25" s="132">
        <v>0</v>
      </c>
      <c r="H25" s="111"/>
      <c r="I25" s="111"/>
      <c r="J25" s="111"/>
    </row>
    <row r="26" spans="1:10" ht="20.25" x14ac:dyDescent="0.3">
      <c r="A26" s="131">
        <v>1133</v>
      </c>
      <c r="B26" s="111" t="s">
        <v>129</v>
      </c>
      <c r="C26" s="132">
        <v>0</v>
      </c>
      <c r="D26" s="132">
        <v>0</v>
      </c>
      <c r="E26" s="132">
        <v>0</v>
      </c>
      <c r="F26" s="132">
        <v>0</v>
      </c>
      <c r="G26" s="132">
        <v>0</v>
      </c>
      <c r="H26" s="111"/>
      <c r="I26" s="111"/>
      <c r="J26" s="111"/>
    </row>
    <row r="27" spans="1:10" ht="20.25" x14ac:dyDescent="0.3">
      <c r="A27" s="131">
        <v>1134</v>
      </c>
      <c r="B27" s="111" t="s">
        <v>130</v>
      </c>
      <c r="C27" s="132">
        <v>0</v>
      </c>
      <c r="D27" s="132">
        <v>0</v>
      </c>
      <c r="E27" s="132">
        <v>0</v>
      </c>
      <c r="F27" s="132">
        <v>0</v>
      </c>
      <c r="G27" s="132">
        <v>0</v>
      </c>
      <c r="H27" s="111"/>
      <c r="I27" s="111"/>
      <c r="J27" s="111"/>
    </row>
    <row r="28" spans="1:10" ht="20.25" x14ac:dyDescent="0.3">
      <c r="A28" s="131">
        <v>1139</v>
      </c>
      <c r="B28" s="111" t="s">
        <v>131</v>
      </c>
      <c r="C28" s="132">
        <v>0</v>
      </c>
      <c r="D28" s="132">
        <v>0</v>
      </c>
      <c r="E28" s="132">
        <v>0</v>
      </c>
      <c r="F28" s="132">
        <v>0</v>
      </c>
      <c r="G28" s="132">
        <v>0</v>
      </c>
      <c r="H28" s="111"/>
      <c r="I28" s="111"/>
      <c r="J28" s="111"/>
    </row>
    <row r="29" spans="1:10" ht="20.25" x14ac:dyDescent="0.3">
      <c r="A29" s="111"/>
      <c r="B29" s="111"/>
      <c r="C29" s="111"/>
      <c r="D29" s="111"/>
      <c r="E29" s="111"/>
      <c r="F29" s="111"/>
      <c r="G29" s="111"/>
      <c r="H29" s="111"/>
      <c r="I29" s="111"/>
      <c r="J29" s="111"/>
    </row>
    <row r="30" spans="1:10" ht="20.25" x14ac:dyDescent="0.3">
      <c r="A30" s="191" t="s">
        <v>477</v>
      </c>
      <c r="B30" s="191"/>
      <c r="C30" s="191"/>
      <c r="D30" s="191"/>
      <c r="E30" s="191"/>
      <c r="F30" s="191"/>
      <c r="G30" s="191"/>
      <c r="H30" s="191"/>
      <c r="I30" s="111"/>
      <c r="J30" s="111"/>
    </row>
    <row r="31" spans="1:10" ht="20.25" x14ac:dyDescent="0.3">
      <c r="A31" s="130" t="s">
        <v>84</v>
      </c>
      <c r="B31" s="130" t="s">
        <v>81</v>
      </c>
      <c r="C31" s="130" t="s">
        <v>82</v>
      </c>
      <c r="D31" s="130" t="s">
        <v>90</v>
      </c>
      <c r="E31" s="130" t="s">
        <v>89</v>
      </c>
      <c r="F31" s="130" t="s">
        <v>92</v>
      </c>
      <c r="G31" s="130"/>
      <c r="H31" s="130"/>
      <c r="I31" s="111"/>
      <c r="J31" s="111"/>
    </row>
    <row r="32" spans="1:10" ht="20.25" x14ac:dyDescent="0.3">
      <c r="A32" s="131">
        <v>1140</v>
      </c>
      <c r="B32" s="111" t="s">
        <v>132</v>
      </c>
      <c r="C32" s="132">
        <f>SUM(C33:C37)</f>
        <v>0</v>
      </c>
      <c r="D32" s="111"/>
      <c r="E32" s="111" t="str">
        <f>IF(OR(C32&lt;&gt;0, C33&lt;&gt;0, C34&lt;&gt;0, C35&lt;&gt;0, C36&lt;&gt;0, C37&lt;&gt;0), "", "SIN INFORMACIÓN QUE REVELAR")</f>
        <v>SIN INFORMACIÓN QUE REVELAR</v>
      </c>
      <c r="F32" s="111"/>
      <c r="G32" s="111"/>
      <c r="H32" s="111"/>
      <c r="I32" s="111"/>
      <c r="J32" s="111"/>
    </row>
    <row r="33" spans="1:10" ht="20.25" x14ac:dyDescent="0.3">
      <c r="A33" s="131">
        <v>1141</v>
      </c>
      <c r="B33" s="111" t="s">
        <v>133</v>
      </c>
      <c r="C33" s="132">
        <v>0</v>
      </c>
      <c r="D33" s="111"/>
      <c r="E33" s="111"/>
      <c r="F33" s="111"/>
      <c r="G33" s="111"/>
      <c r="H33" s="111"/>
      <c r="I33" s="111"/>
      <c r="J33" s="111"/>
    </row>
    <row r="34" spans="1:10" ht="20.25" x14ac:dyDescent="0.3">
      <c r="A34" s="131">
        <v>1142</v>
      </c>
      <c r="B34" s="111" t="s">
        <v>134</v>
      </c>
      <c r="C34" s="132">
        <v>0</v>
      </c>
      <c r="D34" s="111"/>
      <c r="E34" s="111"/>
      <c r="F34" s="111"/>
      <c r="G34" s="111"/>
      <c r="H34" s="111"/>
      <c r="I34" s="111"/>
      <c r="J34" s="111"/>
    </row>
    <row r="35" spans="1:10" ht="20.25" x14ac:dyDescent="0.3">
      <c r="A35" s="131">
        <v>1143</v>
      </c>
      <c r="B35" s="111" t="s">
        <v>135</v>
      </c>
      <c r="C35" s="132">
        <v>0</v>
      </c>
      <c r="D35" s="111"/>
      <c r="E35" s="111"/>
      <c r="F35" s="111"/>
      <c r="G35" s="111"/>
      <c r="H35" s="111"/>
      <c r="I35" s="111"/>
      <c r="J35" s="111"/>
    </row>
    <row r="36" spans="1:10" ht="20.25" x14ac:dyDescent="0.3">
      <c r="A36" s="131">
        <v>1144</v>
      </c>
      <c r="B36" s="111" t="s">
        <v>136</v>
      </c>
      <c r="C36" s="132">
        <v>0</v>
      </c>
      <c r="D36" s="111"/>
      <c r="E36" s="111"/>
      <c r="F36" s="111"/>
      <c r="G36" s="111"/>
      <c r="H36" s="111"/>
      <c r="I36" s="111"/>
      <c r="J36" s="111"/>
    </row>
    <row r="37" spans="1:10" ht="20.25" x14ac:dyDescent="0.3">
      <c r="A37" s="131">
        <v>1145</v>
      </c>
      <c r="B37" s="111" t="s">
        <v>137</v>
      </c>
      <c r="C37" s="132">
        <v>0</v>
      </c>
      <c r="D37" s="111"/>
      <c r="E37" s="111"/>
      <c r="F37" s="111"/>
      <c r="G37" s="111"/>
      <c r="H37" s="111"/>
      <c r="I37" s="111"/>
      <c r="J37" s="111"/>
    </row>
    <row r="38" spans="1:10" ht="20.25" x14ac:dyDescent="0.3">
      <c r="A38" s="111"/>
      <c r="B38" s="111"/>
      <c r="C38" s="111"/>
      <c r="D38" s="111"/>
      <c r="E38" s="111"/>
      <c r="F38" s="111"/>
      <c r="G38" s="111"/>
      <c r="H38" s="111"/>
      <c r="I38" s="111"/>
      <c r="J38" s="111"/>
    </row>
    <row r="39" spans="1:10" ht="20.25" x14ac:dyDescent="0.3">
      <c r="A39" s="191" t="s">
        <v>138</v>
      </c>
      <c r="B39" s="191"/>
      <c r="C39" s="191"/>
      <c r="D39" s="191"/>
      <c r="E39" s="191"/>
      <c r="F39" s="191"/>
      <c r="G39" s="133"/>
      <c r="H39" s="133"/>
      <c r="I39" s="111"/>
      <c r="J39" s="111"/>
    </row>
    <row r="40" spans="1:10" ht="20.25" x14ac:dyDescent="0.3">
      <c r="A40" s="130" t="s">
        <v>84</v>
      </c>
      <c r="B40" s="130" t="s">
        <v>81</v>
      </c>
      <c r="C40" s="130" t="s">
        <v>82</v>
      </c>
      <c r="D40" s="130" t="s">
        <v>89</v>
      </c>
      <c r="E40" s="130" t="s">
        <v>91</v>
      </c>
      <c r="F40" s="130" t="s">
        <v>92</v>
      </c>
      <c r="G40" s="134"/>
      <c r="H40" s="134"/>
      <c r="I40" s="111"/>
      <c r="J40" s="111"/>
    </row>
    <row r="41" spans="1:10" ht="20.25" x14ac:dyDescent="0.3">
      <c r="A41" s="131">
        <v>1150</v>
      </c>
      <c r="B41" s="111" t="s">
        <v>139</v>
      </c>
      <c r="C41" s="132">
        <f>C42</f>
        <v>203696.18</v>
      </c>
      <c r="D41" s="111"/>
      <c r="E41" s="111" t="str">
        <f>+IF(OR(C41&lt;&gt;0,C42&lt;&gt;0),"","SIN INFORMACIÓN QUE REVELAR")</f>
        <v/>
      </c>
      <c r="F41" s="111"/>
      <c r="G41" s="111"/>
      <c r="H41" s="111"/>
      <c r="I41" s="111"/>
      <c r="J41" s="111"/>
    </row>
    <row r="42" spans="1:10" ht="20.25" x14ac:dyDescent="0.3">
      <c r="A42" s="131">
        <v>1151</v>
      </c>
      <c r="B42" s="111" t="s">
        <v>140</v>
      </c>
      <c r="C42" s="132">
        <v>203696.18</v>
      </c>
      <c r="D42" s="111"/>
      <c r="E42" s="111"/>
      <c r="F42" s="111"/>
      <c r="G42" s="111"/>
      <c r="H42" s="111"/>
      <c r="I42" s="111"/>
      <c r="J42" s="111"/>
    </row>
    <row r="43" spans="1:10" ht="20.25" x14ac:dyDescent="0.3">
      <c r="A43" s="111"/>
      <c r="B43" s="111"/>
      <c r="C43" s="111"/>
      <c r="D43" s="111"/>
      <c r="E43" s="111"/>
      <c r="F43" s="111"/>
      <c r="G43" s="111"/>
      <c r="H43" s="111"/>
      <c r="I43" s="111"/>
      <c r="J43" s="111"/>
    </row>
    <row r="44" spans="1:10" ht="20.25" x14ac:dyDescent="0.3">
      <c r="A44" s="191" t="s">
        <v>93</v>
      </c>
      <c r="B44" s="191"/>
      <c r="C44" s="191"/>
      <c r="D44" s="191"/>
      <c r="E44" s="191"/>
      <c r="F44" s="191"/>
      <c r="G44" s="133"/>
      <c r="H44" s="133"/>
      <c r="I44" s="111"/>
      <c r="J44" s="111"/>
    </row>
    <row r="45" spans="1:10" ht="20.25" x14ac:dyDescent="0.3">
      <c r="A45" s="130" t="s">
        <v>84</v>
      </c>
      <c r="B45" s="130" t="s">
        <v>81</v>
      </c>
      <c r="C45" s="130" t="s">
        <v>82</v>
      </c>
      <c r="D45" s="130" t="s">
        <v>83</v>
      </c>
      <c r="E45" s="130" t="s">
        <v>124</v>
      </c>
      <c r="F45" s="130"/>
      <c r="G45" s="134"/>
      <c r="H45" s="134"/>
      <c r="I45" s="111"/>
      <c r="J45" s="111"/>
    </row>
    <row r="46" spans="1:10" ht="20.25" x14ac:dyDescent="0.3">
      <c r="A46" s="131">
        <v>1213</v>
      </c>
      <c r="B46" s="111" t="s">
        <v>141</v>
      </c>
      <c r="C46" s="132">
        <v>0</v>
      </c>
      <c r="D46" s="111"/>
      <c r="E46" s="111" t="str">
        <f>IF(OR(C46&lt;&gt;0),"","SIN INFORMACIÓN QUE REVELAR")</f>
        <v>SIN INFORMACIÓN QUE REVELAR</v>
      </c>
      <c r="F46" s="111"/>
      <c r="G46" s="111"/>
      <c r="H46" s="111"/>
      <c r="I46" s="111"/>
      <c r="J46" s="111"/>
    </row>
    <row r="47" spans="1:10" ht="20.25" x14ac:dyDescent="0.3">
      <c r="A47" s="111"/>
      <c r="B47" s="111"/>
      <c r="C47" s="111"/>
      <c r="D47" s="111"/>
      <c r="E47" s="111"/>
      <c r="F47" s="111"/>
      <c r="G47" s="111"/>
      <c r="H47" s="111"/>
      <c r="I47" s="111"/>
      <c r="J47" s="111"/>
    </row>
    <row r="48" spans="1:10" ht="20.25" x14ac:dyDescent="0.3">
      <c r="A48" s="191" t="s">
        <v>94</v>
      </c>
      <c r="B48" s="191"/>
      <c r="C48" s="191"/>
      <c r="D48" s="191"/>
      <c r="E48" s="191"/>
      <c r="F48" s="191"/>
      <c r="G48" s="191"/>
      <c r="H48" s="191"/>
      <c r="I48" s="111"/>
      <c r="J48" s="111"/>
    </row>
    <row r="49" spans="1:10" ht="20.25" x14ac:dyDescent="0.3">
      <c r="A49" s="130" t="s">
        <v>84</v>
      </c>
      <c r="B49" s="130" t="s">
        <v>81</v>
      </c>
      <c r="C49" s="130" t="s">
        <v>82</v>
      </c>
      <c r="D49" s="130"/>
      <c r="E49" s="130"/>
      <c r="F49" s="130"/>
      <c r="G49" s="130"/>
      <c r="H49" s="130"/>
      <c r="I49" s="111"/>
      <c r="J49" s="111"/>
    </row>
    <row r="50" spans="1:10" ht="20.25" x14ac:dyDescent="0.3">
      <c r="A50" s="131">
        <v>1211</v>
      </c>
      <c r="B50" s="111" t="s">
        <v>117</v>
      </c>
      <c r="C50" s="132">
        <v>0</v>
      </c>
      <c r="D50" s="111"/>
      <c r="E50" s="111" t="str">
        <f>+IF(OR(C50&lt;&gt;0,C51&lt;&gt;0,C52&lt;&gt;0),"","SIN INFORMACIÓN QUE REVELAR")</f>
        <v>SIN INFORMACIÓN QUE REVELAR</v>
      </c>
      <c r="F50" s="111"/>
      <c r="G50" s="111"/>
      <c r="H50" s="111"/>
      <c r="I50" s="111"/>
      <c r="J50" s="111"/>
    </row>
    <row r="51" spans="1:10" ht="20.25" x14ac:dyDescent="0.3">
      <c r="A51" s="131">
        <v>1212</v>
      </c>
      <c r="B51" s="111" t="s">
        <v>582</v>
      </c>
      <c r="C51" s="132">
        <v>0</v>
      </c>
      <c r="D51" s="111"/>
      <c r="E51" s="111"/>
      <c r="F51" s="111"/>
      <c r="G51" s="111"/>
      <c r="H51" s="111"/>
      <c r="I51" s="111"/>
      <c r="J51" s="111"/>
    </row>
    <row r="52" spans="1:10" ht="20.25" x14ac:dyDescent="0.3">
      <c r="A52" s="131">
        <v>1214</v>
      </c>
      <c r="B52" s="111" t="s">
        <v>142</v>
      </c>
      <c r="C52" s="132">
        <v>0</v>
      </c>
      <c r="D52" s="111"/>
      <c r="E52" s="111"/>
      <c r="F52" s="111"/>
      <c r="G52" s="111"/>
      <c r="H52" s="111"/>
      <c r="I52" s="111"/>
      <c r="J52" s="111"/>
    </row>
    <row r="53" spans="1:10" ht="20.25" x14ac:dyDescent="0.3">
      <c r="A53" s="111"/>
      <c r="B53" s="111"/>
      <c r="C53" s="132"/>
      <c r="D53" s="111"/>
      <c r="E53" s="111"/>
      <c r="F53" s="111"/>
      <c r="G53" s="111"/>
      <c r="H53" s="111"/>
      <c r="I53" s="111"/>
      <c r="J53" s="111"/>
    </row>
    <row r="54" spans="1:10" ht="20.25" x14ac:dyDescent="0.3">
      <c r="A54" s="191" t="s">
        <v>98</v>
      </c>
      <c r="B54" s="191"/>
      <c r="C54" s="191"/>
      <c r="D54" s="191"/>
      <c r="E54" s="191"/>
      <c r="F54" s="191"/>
      <c r="G54" s="191"/>
      <c r="H54" s="191"/>
      <c r="I54" s="191"/>
      <c r="J54" s="191"/>
    </row>
    <row r="55" spans="1:10" ht="20.25" x14ac:dyDescent="0.3">
      <c r="A55" s="130" t="s">
        <v>84</v>
      </c>
      <c r="B55" s="130" t="s">
        <v>81</v>
      </c>
      <c r="C55" s="130" t="s">
        <v>82</v>
      </c>
      <c r="D55" s="130" t="s">
        <v>95</v>
      </c>
      <c r="E55" s="130" t="s">
        <v>96</v>
      </c>
      <c r="F55" s="130" t="s">
        <v>540</v>
      </c>
      <c r="G55" s="130" t="s">
        <v>541</v>
      </c>
      <c r="H55" s="130" t="s">
        <v>97</v>
      </c>
      <c r="I55" s="130" t="s">
        <v>542</v>
      </c>
      <c r="J55" s="130" t="s">
        <v>561</v>
      </c>
    </row>
    <row r="56" spans="1:10" ht="20.25" x14ac:dyDescent="0.3">
      <c r="A56" s="131">
        <v>1230</v>
      </c>
      <c r="B56" s="111" t="s">
        <v>144</v>
      </c>
      <c r="C56" s="132">
        <f>SUM(C57:C63)</f>
        <v>3483460.55</v>
      </c>
      <c r="D56" s="132">
        <f>SUM(D57:D63)</f>
        <v>29313.14</v>
      </c>
      <c r="E56" s="132">
        <f>SUM(E57:E63)</f>
        <v>-313659.76</v>
      </c>
      <c r="F56" s="111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  <c r="G56" s="111"/>
      <c r="H56" s="111"/>
      <c r="I56" s="111"/>
      <c r="J56" s="111"/>
    </row>
    <row r="57" spans="1:10" ht="20.25" x14ac:dyDescent="0.3">
      <c r="A57" s="131">
        <v>1231</v>
      </c>
      <c r="B57" s="111" t="s">
        <v>145</v>
      </c>
      <c r="C57" s="132">
        <v>1824672.12</v>
      </c>
      <c r="D57" s="135"/>
      <c r="E57" s="135"/>
      <c r="F57" s="111"/>
      <c r="G57" s="111"/>
      <c r="H57" s="111"/>
      <c r="I57" s="111"/>
      <c r="J57" s="111"/>
    </row>
    <row r="58" spans="1:10" ht="20.25" x14ac:dyDescent="0.3">
      <c r="A58" s="131">
        <v>1232</v>
      </c>
      <c r="B58" s="111" t="s">
        <v>146</v>
      </c>
      <c r="C58" s="132">
        <v>0</v>
      </c>
      <c r="D58" s="132">
        <v>0</v>
      </c>
      <c r="E58" s="132">
        <v>0</v>
      </c>
      <c r="F58" s="111"/>
      <c r="G58" s="111"/>
      <c r="H58" s="111"/>
      <c r="I58" s="111"/>
      <c r="J58" s="111"/>
    </row>
    <row r="59" spans="1:10" ht="20.25" x14ac:dyDescent="0.3">
      <c r="A59" s="131">
        <v>1233</v>
      </c>
      <c r="B59" s="111" t="s">
        <v>147</v>
      </c>
      <c r="C59" s="132">
        <v>1658788.43</v>
      </c>
      <c r="D59" s="132">
        <v>29313.14</v>
      </c>
      <c r="E59" s="132">
        <v>-313659.76</v>
      </c>
      <c r="F59" s="111"/>
      <c r="G59" s="111"/>
      <c r="H59" s="111"/>
      <c r="I59" s="111"/>
      <c r="J59" s="111"/>
    </row>
    <row r="60" spans="1:10" ht="20.25" x14ac:dyDescent="0.3">
      <c r="A60" s="131">
        <v>1234</v>
      </c>
      <c r="B60" s="111" t="s">
        <v>148</v>
      </c>
      <c r="C60" s="132">
        <v>0</v>
      </c>
      <c r="D60" s="132">
        <v>0</v>
      </c>
      <c r="E60" s="132">
        <v>0</v>
      </c>
      <c r="F60" s="111"/>
      <c r="G60" s="111"/>
      <c r="H60" s="111"/>
      <c r="I60" s="111"/>
      <c r="J60" s="111"/>
    </row>
    <row r="61" spans="1:10" ht="20.25" x14ac:dyDescent="0.3">
      <c r="A61" s="131">
        <v>1235</v>
      </c>
      <c r="B61" s="111" t="s">
        <v>149</v>
      </c>
      <c r="C61" s="132">
        <v>0</v>
      </c>
      <c r="D61" s="132">
        <v>0</v>
      </c>
      <c r="E61" s="132">
        <v>0</v>
      </c>
      <c r="F61" s="111"/>
      <c r="G61" s="111"/>
      <c r="H61" s="111"/>
      <c r="I61" s="111"/>
      <c r="J61" s="111"/>
    </row>
    <row r="62" spans="1:10" ht="20.25" x14ac:dyDescent="0.3">
      <c r="A62" s="131">
        <v>1236</v>
      </c>
      <c r="B62" s="111" t="s">
        <v>150</v>
      </c>
      <c r="C62" s="132">
        <v>0</v>
      </c>
      <c r="D62" s="132">
        <v>0</v>
      </c>
      <c r="E62" s="132">
        <v>0</v>
      </c>
      <c r="F62" s="111"/>
      <c r="G62" s="111"/>
      <c r="H62" s="111"/>
      <c r="I62" s="111"/>
      <c r="J62" s="111"/>
    </row>
    <row r="63" spans="1:10" ht="20.25" x14ac:dyDescent="0.3">
      <c r="A63" s="131">
        <v>1239</v>
      </c>
      <c r="B63" s="111" t="s">
        <v>151</v>
      </c>
      <c r="C63" s="132">
        <v>0</v>
      </c>
      <c r="D63" s="132">
        <v>0</v>
      </c>
      <c r="E63" s="132">
        <v>0</v>
      </c>
      <c r="F63" s="111"/>
      <c r="G63" s="111"/>
      <c r="H63" s="111"/>
      <c r="I63" s="111"/>
      <c r="J63" s="111"/>
    </row>
    <row r="64" spans="1:10" ht="20.25" x14ac:dyDescent="0.3">
      <c r="A64" s="131">
        <v>1240</v>
      </c>
      <c r="B64" s="111" t="s">
        <v>152</v>
      </c>
      <c r="C64" s="132">
        <f>SUM(C65:C72)</f>
        <v>6037079.8599999994</v>
      </c>
      <c r="D64" s="132">
        <f t="shared" ref="D64:E64" si="0">SUM(D65:D72)</f>
        <v>144191.12999999998</v>
      </c>
      <c r="E64" s="132">
        <f t="shared" si="0"/>
        <v>-3223013.82</v>
      </c>
      <c r="F64" s="111"/>
      <c r="G64" s="111"/>
      <c r="H64" s="111"/>
      <c r="I64" s="111"/>
      <c r="J64" s="111"/>
    </row>
    <row r="65" spans="1:10" ht="20.25" x14ac:dyDescent="0.3">
      <c r="A65" s="131">
        <v>1241</v>
      </c>
      <c r="B65" s="111" t="s">
        <v>153</v>
      </c>
      <c r="C65" s="132">
        <v>1500663.4</v>
      </c>
      <c r="D65" s="132">
        <v>41593.980000000003</v>
      </c>
      <c r="E65" s="132">
        <v>-884871.62</v>
      </c>
      <c r="F65" s="111"/>
      <c r="G65" s="111"/>
      <c r="H65" s="111"/>
      <c r="I65" s="111"/>
      <c r="J65" s="111"/>
    </row>
    <row r="66" spans="1:10" ht="20.25" x14ac:dyDescent="0.3">
      <c r="A66" s="131">
        <v>1242</v>
      </c>
      <c r="B66" s="111" t="s">
        <v>154</v>
      </c>
      <c r="C66" s="132">
        <v>289649.90000000002</v>
      </c>
      <c r="D66" s="132">
        <v>10832.02</v>
      </c>
      <c r="E66" s="132">
        <v>-275413.03999999998</v>
      </c>
      <c r="F66" s="111"/>
      <c r="G66" s="111"/>
      <c r="H66" s="111"/>
      <c r="I66" s="111"/>
      <c r="J66" s="111"/>
    </row>
    <row r="67" spans="1:10" ht="20.25" x14ac:dyDescent="0.3">
      <c r="A67" s="131">
        <v>1243</v>
      </c>
      <c r="B67" s="111" t="s">
        <v>155</v>
      </c>
      <c r="C67" s="132">
        <v>79506.16</v>
      </c>
      <c r="D67" s="132">
        <v>248.75</v>
      </c>
      <c r="E67" s="132">
        <v>-79257.41</v>
      </c>
      <c r="F67" s="111"/>
      <c r="G67" s="111"/>
      <c r="H67" s="111"/>
      <c r="I67" s="111"/>
      <c r="J67" s="111"/>
    </row>
    <row r="68" spans="1:10" ht="20.25" x14ac:dyDescent="0.3">
      <c r="A68" s="131">
        <v>1244</v>
      </c>
      <c r="B68" s="111" t="s">
        <v>156</v>
      </c>
      <c r="C68" s="132">
        <v>3887282.65</v>
      </c>
      <c r="D68" s="132">
        <v>82967.92</v>
      </c>
      <c r="E68" s="132">
        <v>-1899079.57</v>
      </c>
      <c r="F68" s="111"/>
      <c r="G68" s="111"/>
      <c r="H68" s="111"/>
      <c r="I68" s="111"/>
      <c r="J68" s="111"/>
    </row>
    <row r="69" spans="1:10" ht="20.25" x14ac:dyDescent="0.3">
      <c r="A69" s="131">
        <v>1245</v>
      </c>
      <c r="B69" s="111" t="s">
        <v>157</v>
      </c>
      <c r="C69" s="132">
        <v>0</v>
      </c>
      <c r="D69" s="132">
        <v>0</v>
      </c>
      <c r="E69" s="132">
        <v>0</v>
      </c>
      <c r="F69" s="111"/>
      <c r="G69" s="111"/>
      <c r="H69" s="111"/>
      <c r="I69" s="111"/>
      <c r="J69" s="111"/>
    </row>
    <row r="70" spans="1:10" ht="20.25" x14ac:dyDescent="0.3">
      <c r="A70" s="131">
        <v>1246</v>
      </c>
      <c r="B70" s="111" t="s">
        <v>158</v>
      </c>
      <c r="C70" s="132">
        <v>211737.95</v>
      </c>
      <c r="D70" s="132">
        <v>8548.4599999999991</v>
      </c>
      <c r="E70" s="132">
        <v>-84392.18</v>
      </c>
      <c r="F70" s="111"/>
      <c r="G70" s="111"/>
      <c r="H70" s="111"/>
      <c r="I70" s="111"/>
      <c r="J70" s="111"/>
    </row>
    <row r="71" spans="1:10" ht="20.25" x14ac:dyDescent="0.3">
      <c r="A71" s="131">
        <v>1247</v>
      </c>
      <c r="B71" s="111" t="s">
        <v>159</v>
      </c>
      <c r="C71" s="132">
        <v>68239.8</v>
      </c>
      <c r="D71" s="132">
        <v>0</v>
      </c>
      <c r="E71" s="132">
        <v>0</v>
      </c>
      <c r="F71" s="111"/>
      <c r="G71" s="111"/>
      <c r="H71" s="111"/>
      <c r="I71" s="111"/>
      <c r="J71" s="111"/>
    </row>
    <row r="72" spans="1:10" ht="20.25" x14ac:dyDescent="0.3">
      <c r="A72" s="131">
        <v>1248</v>
      </c>
      <c r="B72" s="111" t="s">
        <v>160</v>
      </c>
      <c r="C72" s="132">
        <v>0</v>
      </c>
      <c r="D72" s="132">
        <v>0</v>
      </c>
      <c r="E72" s="132">
        <v>0</v>
      </c>
      <c r="F72" s="111"/>
      <c r="G72" s="111"/>
      <c r="H72" s="111"/>
      <c r="I72" s="111"/>
      <c r="J72" s="111"/>
    </row>
    <row r="73" spans="1:10" ht="20.25" x14ac:dyDescent="0.3">
      <c r="A73" s="111"/>
      <c r="B73" s="111"/>
      <c r="C73" s="111"/>
      <c r="D73" s="111"/>
      <c r="E73" s="111"/>
      <c r="F73" s="111"/>
      <c r="G73" s="111"/>
      <c r="H73" s="111"/>
      <c r="I73" s="111"/>
      <c r="J73" s="111"/>
    </row>
    <row r="74" spans="1:10" ht="20.25" x14ac:dyDescent="0.3">
      <c r="A74" s="191" t="s">
        <v>99</v>
      </c>
      <c r="B74" s="191"/>
      <c r="C74" s="191"/>
      <c r="D74" s="191"/>
      <c r="E74" s="191"/>
      <c r="F74" s="191"/>
      <c r="G74" s="191"/>
      <c r="H74" s="133"/>
      <c r="I74" s="133"/>
      <c r="J74" s="111"/>
    </row>
    <row r="75" spans="1:10" ht="20.25" x14ac:dyDescent="0.3">
      <c r="A75" s="130" t="s">
        <v>84</v>
      </c>
      <c r="B75" s="130" t="s">
        <v>81</v>
      </c>
      <c r="C75" s="130" t="s">
        <v>82</v>
      </c>
      <c r="D75" s="130" t="s">
        <v>100</v>
      </c>
      <c r="E75" s="130" t="s">
        <v>161</v>
      </c>
      <c r="F75" s="130" t="s">
        <v>583</v>
      </c>
      <c r="G75" s="130" t="s">
        <v>143</v>
      </c>
      <c r="H75" s="134"/>
      <c r="I75" s="134"/>
      <c r="J75" s="111"/>
    </row>
    <row r="76" spans="1:10" ht="20.25" x14ac:dyDescent="0.3">
      <c r="A76" s="131">
        <v>1250</v>
      </c>
      <c r="B76" s="111" t="s">
        <v>162</v>
      </c>
      <c r="C76" s="132">
        <f>SUM(C77:C81)</f>
        <v>0</v>
      </c>
      <c r="D76" s="132">
        <f>SUM(D77:D81)</f>
        <v>0</v>
      </c>
      <c r="E76" s="132">
        <f>SUM(E77:E81)</f>
        <v>0</v>
      </c>
      <c r="F76" s="111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  <c r="G76" s="111"/>
      <c r="H76" s="111"/>
      <c r="I76" s="111"/>
      <c r="J76" s="111"/>
    </row>
    <row r="77" spans="1:10" ht="20.25" x14ac:dyDescent="0.3">
      <c r="A77" s="131">
        <v>1251</v>
      </c>
      <c r="B77" s="111" t="s">
        <v>163</v>
      </c>
      <c r="C77" s="132">
        <v>0</v>
      </c>
      <c r="D77" s="132">
        <v>0</v>
      </c>
      <c r="E77" s="132">
        <v>0</v>
      </c>
      <c r="F77" s="111"/>
      <c r="G77" s="111"/>
      <c r="H77" s="111"/>
      <c r="I77" s="111"/>
      <c r="J77" s="111"/>
    </row>
    <row r="78" spans="1:10" ht="20.25" x14ac:dyDescent="0.3">
      <c r="A78" s="131">
        <v>1252</v>
      </c>
      <c r="B78" s="111" t="s">
        <v>164</v>
      </c>
      <c r="C78" s="132">
        <v>0</v>
      </c>
      <c r="D78" s="132">
        <v>0</v>
      </c>
      <c r="E78" s="132">
        <v>0</v>
      </c>
      <c r="F78" s="111"/>
      <c r="G78" s="111"/>
      <c r="H78" s="111"/>
      <c r="I78" s="111"/>
      <c r="J78" s="111"/>
    </row>
    <row r="79" spans="1:10" ht="20.25" x14ac:dyDescent="0.3">
      <c r="A79" s="131">
        <v>1253</v>
      </c>
      <c r="B79" s="111" t="s">
        <v>165</v>
      </c>
      <c r="C79" s="132">
        <v>0</v>
      </c>
      <c r="D79" s="132">
        <v>0</v>
      </c>
      <c r="E79" s="132">
        <v>0</v>
      </c>
      <c r="F79" s="111"/>
      <c r="G79" s="111"/>
      <c r="H79" s="111"/>
      <c r="I79" s="111"/>
      <c r="J79" s="111"/>
    </row>
    <row r="80" spans="1:10" ht="20.25" x14ac:dyDescent="0.3">
      <c r="A80" s="131">
        <v>1254</v>
      </c>
      <c r="B80" s="111" t="s">
        <v>166</v>
      </c>
      <c r="C80" s="132">
        <v>0</v>
      </c>
      <c r="D80" s="132">
        <v>0</v>
      </c>
      <c r="E80" s="132">
        <v>0</v>
      </c>
      <c r="F80" s="111"/>
      <c r="G80" s="111"/>
      <c r="H80" s="111"/>
      <c r="I80" s="111"/>
      <c r="J80" s="111"/>
    </row>
    <row r="81" spans="1:10" ht="20.25" x14ac:dyDescent="0.3">
      <c r="A81" s="131">
        <v>1259</v>
      </c>
      <c r="B81" s="111" t="s">
        <v>167</v>
      </c>
      <c r="C81" s="132">
        <v>0</v>
      </c>
      <c r="D81" s="132">
        <v>0</v>
      </c>
      <c r="E81" s="132">
        <v>0</v>
      </c>
      <c r="F81" s="111"/>
      <c r="G81" s="111"/>
      <c r="H81" s="111"/>
      <c r="I81" s="111"/>
      <c r="J81" s="111"/>
    </row>
    <row r="82" spans="1:10" ht="20.25" x14ac:dyDescent="0.3">
      <c r="A82" s="131">
        <v>1270</v>
      </c>
      <c r="B82" s="111" t="s">
        <v>168</v>
      </c>
      <c r="C82" s="132">
        <f>SUM(C83:C88)</f>
        <v>0</v>
      </c>
      <c r="D82" s="135"/>
      <c r="E82" s="135"/>
      <c r="F82" s="111"/>
      <c r="G82" s="111"/>
      <c r="H82" s="111"/>
      <c r="I82" s="111"/>
      <c r="J82" s="111"/>
    </row>
    <row r="83" spans="1:10" ht="20.25" x14ac:dyDescent="0.3">
      <c r="A83" s="131">
        <v>1271</v>
      </c>
      <c r="B83" s="111" t="s">
        <v>169</v>
      </c>
      <c r="C83" s="132">
        <v>0</v>
      </c>
      <c r="D83" s="135"/>
      <c r="E83" s="135"/>
      <c r="F83" s="111"/>
      <c r="G83" s="111"/>
      <c r="H83" s="111"/>
      <c r="I83" s="111"/>
      <c r="J83" s="111"/>
    </row>
    <row r="84" spans="1:10" ht="20.25" x14ac:dyDescent="0.3">
      <c r="A84" s="131">
        <v>1272</v>
      </c>
      <c r="B84" s="111" t="s">
        <v>170</v>
      </c>
      <c r="C84" s="132">
        <v>0</v>
      </c>
      <c r="D84" s="135"/>
      <c r="E84" s="135"/>
      <c r="F84" s="111"/>
      <c r="G84" s="111"/>
      <c r="H84" s="111"/>
      <c r="I84" s="111"/>
      <c r="J84" s="111"/>
    </row>
    <row r="85" spans="1:10" ht="20.25" x14ac:dyDescent="0.3">
      <c r="A85" s="131">
        <v>1273</v>
      </c>
      <c r="B85" s="111" t="s">
        <v>171</v>
      </c>
      <c r="C85" s="132">
        <v>0</v>
      </c>
      <c r="D85" s="135"/>
      <c r="E85" s="135"/>
      <c r="F85" s="111"/>
      <c r="G85" s="111"/>
      <c r="H85" s="111"/>
      <c r="I85" s="111"/>
      <c r="J85" s="111"/>
    </row>
    <row r="86" spans="1:10" ht="20.25" x14ac:dyDescent="0.3">
      <c r="A86" s="131">
        <v>1274</v>
      </c>
      <c r="B86" s="111" t="s">
        <v>172</v>
      </c>
      <c r="C86" s="132">
        <v>0</v>
      </c>
      <c r="D86" s="135"/>
      <c r="E86" s="135"/>
      <c r="F86" s="111"/>
      <c r="G86" s="111"/>
      <c r="H86" s="111"/>
      <c r="I86" s="111"/>
      <c r="J86" s="111"/>
    </row>
    <row r="87" spans="1:10" ht="20.25" x14ac:dyDescent="0.3">
      <c r="A87" s="131">
        <v>1275</v>
      </c>
      <c r="B87" s="111" t="s">
        <v>173</v>
      </c>
      <c r="C87" s="132">
        <v>0</v>
      </c>
      <c r="D87" s="135"/>
      <c r="E87" s="135"/>
      <c r="F87" s="111"/>
      <c r="G87" s="111"/>
      <c r="H87" s="111"/>
      <c r="I87" s="111"/>
      <c r="J87" s="111"/>
    </row>
    <row r="88" spans="1:10" ht="20.25" x14ac:dyDescent="0.3">
      <c r="A88" s="131">
        <v>1279</v>
      </c>
      <c r="B88" s="111" t="s">
        <v>174</v>
      </c>
      <c r="C88" s="132">
        <v>0</v>
      </c>
      <c r="D88" s="135"/>
      <c r="E88" s="135"/>
      <c r="F88" s="111"/>
      <c r="G88" s="111"/>
      <c r="H88" s="111"/>
      <c r="I88" s="111"/>
      <c r="J88" s="111"/>
    </row>
    <row r="89" spans="1:10" ht="20.25" x14ac:dyDescent="0.3">
      <c r="A89" s="111"/>
      <c r="B89" s="111"/>
      <c r="C89" s="111"/>
      <c r="D89" s="111"/>
      <c r="E89" s="111"/>
      <c r="F89" s="111"/>
      <c r="G89" s="111"/>
      <c r="H89" s="111"/>
      <c r="I89" s="111"/>
      <c r="J89" s="111"/>
    </row>
    <row r="90" spans="1:10" ht="20.25" x14ac:dyDescent="0.3">
      <c r="A90" s="191" t="s">
        <v>101</v>
      </c>
      <c r="B90" s="191"/>
      <c r="C90" s="191"/>
      <c r="D90" s="191"/>
      <c r="E90" s="191"/>
      <c r="F90" s="191"/>
      <c r="G90" s="191"/>
      <c r="H90" s="191"/>
      <c r="I90" s="111"/>
      <c r="J90" s="111"/>
    </row>
    <row r="91" spans="1:10" ht="20.25" x14ac:dyDescent="0.3">
      <c r="A91" s="130" t="s">
        <v>84</v>
      </c>
      <c r="B91" s="130" t="s">
        <v>81</v>
      </c>
      <c r="C91" s="130" t="s">
        <v>82</v>
      </c>
      <c r="D91" s="130" t="s">
        <v>97</v>
      </c>
      <c r="E91" s="130"/>
      <c r="F91" s="130"/>
      <c r="G91" s="130"/>
      <c r="H91" s="130"/>
      <c r="I91" s="111"/>
      <c r="J91" s="111"/>
    </row>
    <row r="92" spans="1:10" ht="20.25" x14ac:dyDescent="0.3">
      <c r="A92" s="131">
        <v>1160</v>
      </c>
      <c r="B92" s="111" t="s">
        <v>175</v>
      </c>
      <c r="C92" s="132">
        <f>SUM(C93:C94)</f>
        <v>0</v>
      </c>
      <c r="D92" s="111"/>
      <c r="E92" s="111" t="str">
        <f>IF(OR(C92&lt;&gt;0,C93&lt;&gt;0,C94&lt;&gt;0),"","SIN INFORMACIÓN QUE REVELAR")</f>
        <v>SIN INFORMACIÓN QUE REVELAR</v>
      </c>
      <c r="F92" s="111"/>
      <c r="G92" s="111"/>
      <c r="H92" s="111"/>
      <c r="I92" s="111"/>
      <c r="J92" s="111"/>
    </row>
    <row r="93" spans="1:10" ht="20.25" x14ac:dyDescent="0.3">
      <c r="A93" s="131">
        <v>1161</v>
      </c>
      <c r="B93" s="111" t="s">
        <v>176</v>
      </c>
      <c r="C93" s="132">
        <v>0</v>
      </c>
      <c r="D93" s="111"/>
      <c r="E93" s="111"/>
      <c r="F93" s="111"/>
      <c r="G93" s="111"/>
      <c r="H93" s="111"/>
      <c r="I93" s="111"/>
      <c r="J93" s="111"/>
    </row>
    <row r="94" spans="1:10" ht="20.25" x14ac:dyDescent="0.3">
      <c r="A94" s="131">
        <v>1162</v>
      </c>
      <c r="B94" s="111" t="s">
        <v>177</v>
      </c>
      <c r="C94" s="132">
        <v>0</v>
      </c>
      <c r="D94" s="111"/>
      <c r="E94" s="111"/>
      <c r="F94" s="111"/>
      <c r="G94" s="111"/>
      <c r="H94" s="111"/>
      <c r="I94" s="111"/>
      <c r="J94" s="111"/>
    </row>
    <row r="95" spans="1:10" ht="20.25" x14ac:dyDescent="0.3">
      <c r="A95" s="111"/>
      <c r="B95" s="111"/>
      <c r="C95" s="132"/>
      <c r="D95" s="111"/>
      <c r="E95" s="111"/>
      <c r="F95" s="111"/>
      <c r="G95" s="111"/>
      <c r="H95" s="111"/>
      <c r="I95" s="111"/>
      <c r="J95" s="111"/>
    </row>
    <row r="96" spans="1:10" ht="20.25" x14ac:dyDescent="0.3">
      <c r="A96" s="191" t="s">
        <v>588</v>
      </c>
      <c r="B96" s="191"/>
      <c r="C96" s="191"/>
      <c r="D96" s="191"/>
      <c r="E96" s="191"/>
      <c r="F96" s="191"/>
      <c r="G96" s="191"/>
      <c r="H96" s="191"/>
      <c r="I96" s="111"/>
      <c r="J96" s="111"/>
    </row>
    <row r="97" spans="1:10" ht="20.25" x14ac:dyDescent="0.3">
      <c r="A97" s="130" t="s">
        <v>84</v>
      </c>
      <c r="B97" s="130" t="s">
        <v>81</v>
      </c>
      <c r="C97" s="130" t="s">
        <v>82</v>
      </c>
      <c r="D97" s="130" t="s">
        <v>124</v>
      </c>
      <c r="E97" s="130"/>
      <c r="F97" s="130"/>
      <c r="G97" s="130"/>
      <c r="H97" s="130"/>
      <c r="I97" s="111"/>
      <c r="J97" s="111"/>
    </row>
    <row r="98" spans="1:10" ht="20.25" x14ac:dyDescent="0.3">
      <c r="A98" s="131">
        <v>1190</v>
      </c>
      <c r="B98" s="111" t="s">
        <v>483</v>
      </c>
      <c r="C98" s="132">
        <f>SUM(C99:C102)</f>
        <v>0</v>
      </c>
      <c r="D98" s="111"/>
      <c r="E98" s="111" t="str">
        <f>IF(OR(C98&lt;&gt;0,C99&lt;&gt;0,C100&lt;&gt;0,C101&lt;&gt;0,C102&lt;&gt;0,C103&lt;&gt;0,C104&lt;&gt;0,C105&lt;&gt;0,C106&lt;&gt;0),"","SIN INFORMACIÓN QUE REVELAR")</f>
        <v>SIN INFORMACIÓN QUE REVELAR</v>
      </c>
      <c r="F98" s="111"/>
      <c r="G98" s="111"/>
      <c r="H98" s="111"/>
      <c r="I98" s="111"/>
      <c r="J98" s="111"/>
    </row>
    <row r="99" spans="1:10" ht="20.25" x14ac:dyDescent="0.3">
      <c r="A99" s="131">
        <v>1191</v>
      </c>
      <c r="B99" s="111" t="s">
        <v>478</v>
      </c>
      <c r="C99" s="132">
        <v>0</v>
      </c>
      <c r="D99" s="111"/>
      <c r="E99" s="111"/>
      <c r="F99" s="111"/>
      <c r="G99" s="111"/>
      <c r="H99" s="111"/>
      <c r="I99" s="111"/>
      <c r="J99" s="111"/>
    </row>
    <row r="100" spans="1:10" ht="20.25" x14ac:dyDescent="0.3">
      <c r="A100" s="131">
        <v>1192</v>
      </c>
      <c r="B100" s="111" t="s">
        <v>584</v>
      </c>
      <c r="C100" s="132">
        <v>0</v>
      </c>
      <c r="D100" s="111"/>
      <c r="E100" s="111"/>
      <c r="F100" s="111"/>
      <c r="G100" s="111"/>
      <c r="H100" s="111"/>
      <c r="I100" s="111"/>
      <c r="J100" s="111"/>
    </row>
    <row r="101" spans="1:10" ht="20.25" x14ac:dyDescent="0.3">
      <c r="A101" s="131">
        <v>1193</v>
      </c>
      <c r="B101" s="111" t="s">
        <v>585</v>
      </c>
      <c r="C101" s="132">
        <v>0</v>
      </c>
      <c r="D101" s="111"/>
      <c r="E101" s="111"/>
      <c r="F101" s="111"/>
      <c r="G101" s="111"/>
      <c r="H101" s="111"/>
      <c r="I101" s="111"/>
      <c r="J101" s="111"/>
    </row>
    <row r="102" spans="1:10" ht="20.25" x14ac:dyDescent="0.3">
      <c r="A102" s="131">
        <v>1194</v>
      </c>
      <c r="B102" s="111" t="s">
        <v>479</v>
      </c>
      <c r="C102" s="132">
        <v>0</v>
      </c>
      <c r="D102" s="111"/>
      <c r="E102" s="111"/>
      <c r="F102" s="111"/>
      <c r="G102" s="111"/>
      <c r="H102" s="111"/>
      <c r="I102" s="111"/>
      <c r="J102" s="111"/>
    </row>
    <row r="103" spans="1:10" ht="20.25" x14ac:dyDescent="0.3">
      <c r="A103" s="131">
        <v>1290</v>
      </c>
      <c r="B103" s="111" t="s">
        <v>178</v>
      </c>
      <c r="C103" s="132">
        <f>SUM(C104:C106)</f>
        <v>0</v>
      </c>
      <c r="D103" s="111"/>
      <c r="E103" s="111"/>
      <c r="F103" s="111"/>
      <c r="G103" s="111"/>
      <c r="H103" s="111"/>
      <c r="I103" s="111"/>
      <c r="J103" s="111"/>
    </row>
    <row r="104" spans="1:10" ht="20.25" x14ac:dyDescent="0.3">
      <c r="A104" s="131">
        <v>1291</v>
      </c>
      <c r="B104" s="111" t="s">
        <v>179</v>
      </c>
      <c r="C104" s="132">
        <v>0</v>
      </c>
      <c r="D104" s="111"/>
      <c r="E104" s="111"/>
      <c r="F104" s="111"/>
      <c r="G104" s="111"/>
      <c r="H104" s="111"/>
      <c r="I104" s="111"/>
      <c r="J104" s="111"/>
    </row>
    <row r="105" spans="1:10" ht="20.25" x14ac:dyDescent="0.3">
      <c r="A105" s="131">
        <v>1292</v>
      </c>
      <c r="B105" s="111" t="s">
        <v>180</v>
      </c>
      <c r="C105" s="132">
        <v>0</v>
      </c>
      <c r="D105" s="111"/>
      <c r="E105" s="111"/>
      <c r="F105" s="111"/>
      <c r="G105" s="111"/>
      <c r="H105" s="111"/>
      <c r="I105" s="111"/>
      <c r="J105" s="111"/>
    </row>
    <row r="106" spans="1:10" ht="20.25" x14ac:dyDescent="0.3">
      <c r="A106" s="131">
        <v>1293</v>
      </c>
      <c r="B106" s="111" t="s">
        <v>181</v>
      </c>
      <c r="C106" s="132">
        <v>0</v>
      </c>
      <c r="D106" s="111"/>
      <c r="E106" s="111"/>
      <c r="F106" s="111"/>
      <c r="G106" s="111"/>
      <c r="H106" s="111"/>
      <c r="I106" s="111"/>
      <c r="J106" s="111"/>
    </row>
    <row r="107" spans="1:10" ht="20.25" x14ac:dyDescent="0.3">
      <c r="A107" s="111"/>
      <c r="B107" s="111"/>
      <c r="C107" s="132"/>
      <c r="D107" s="111"/>
      <c r="E107" s="111"/>
      <c r="F107" s="111"/>
      <c r="G107" s="111"/>
      <c r="H107" s="111"/>
      <c r="I107" s="111"/>
      <c r="J107" s="111"/>
    </row>
    <row r="108" spans="1:10" ht="20.25" x14ac:dyDescent="0.3">
      <c r="A108" s="191" t="s">
        <v>102</v>
      </c>
      <c r="B108" s="191"/>
      <c r="C108" s="191"/>
      <c r="D108" s="191"/>
      <c r="E108" s="191"/>
      <c r="F108" s="191"/>
      <c r="G108" s="191"/>
      <c r="H108" s="191"/>
      <c r="I108" s="111"/>
      <c r="J108" s="111"/>
    </row>
    <row r="109" spans="1:10" ht="20.25" x14ac:dyDescent="0.3">
      <c r="A109" s="130" t="s">
        <v>84</v>
      </c>
      <c r="B109" s="130" t="s">
        <v>81</v>
      </c>
      <c r="C109" s="130" t="s">
        <v>82</v>
      </c>
      <c r="D109" s="130" t="s">
        <v>120</v>
      </c>
      <c r="E109" s="130" t="s">
        <v>121</v>
      </c>
      <c r="F109" s="130" t="s">
        <v>122</v>
      </c>
      <c r="G109" s="130" t="s">
        <v>182</v>
      </c>
      <c r="H109" s="130" t="s">
        <v>561</v>
      </c>
      <c r="I109" s="111"/>
      <c r="J109" s="111"/>
    </row>
    <row r="110" spans="1:10" ht="20.25" x14ac:dyDescent="0.3">
      <c r="A110" s="131">
        <v>2110</v>
      </c>
      <c r="B110" s="111" t="s">
        <v>183</v>
      </c>
      <c r="C110" s="132">
        <f>SUM(C111:C119)</f>
        <v>309872.24</v>
      </c>
      <c r="D110" s="132">
        <f>SUM(D111:D119)</f>
        <v>309872.24</v>
      </c>
      <c r="E110" s="132">
        <f>SUM(E111:E119)</f>
        <v>0</v>
      </c>
      <c r="F110" s="132">
        <f>SUM(F111:F119)</f>
        <v>0</v>
      </c>
      <c r="G110" s="132">
        <f>SUM(G111:G119)</f>
        <v>0</v>
      </c>
      <c r="H110" s="111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  <c r="I110" s="111"/>
      <c r="J110" s="111"/>
    </row>
    <row r="111" spans="1:10" ht="20.25" x14ac:dyDescent="0.3">
      <c r="A111" s="131">
        <v>2111</v>
      </c>
      <c r="B111" s="111" t="s">
        <v>184</v>
      </c>
      <c r="C111" s="132">
        <v>6048.04</v>
      </c>
      <c r="D111" s="132">
        <f>C111</f>
        <v>6048.04</v>
      </c>
      <c r="E111" s="132">
        <v>0</v>
      </c>
      <c r="F111" s="132">
        <v>0</v>
      </c>
      <c r="G111" s="132">
        <v>0</v>
      </c>
      <c r="H111" s="111"/>
      <c r="I111" s="111"/>
      <c r="J111" s="111"/>
    </row>
    <row r="112" spans="1:10" ht="20.25" x14ac:dyDescent="0.3">
      <c r="A112" s="131">
        <v>2112</v>
      </c>
      <c r="B112" s="111" t="s">
        <v>185</v>
      </c>
      <c r="C112" s="132">
        <v>4044.7</v>
      </c>
      <c r="D112" s="132">
        <f t="shared" ref="D112:D119" si="1">C112</f>
        <v>4044.7</v>
      </c>
      <c r="E112" s="132">
        <v>0</v>
      </c>
      <c r="F112" s="132">
        <v>0</v>
      </c>
      <c r="G112" s="132">
        <v>0</v>
      </c>
      <c r="H112" s="111"/>
      <c r="I112" s="111"/>
      <c r="J112" s="111"/>
    </row>
    <row r="113" spans="1:10" ht="20.25" x14ac:dyDescent="0.3">
      <c r="A113" s="131">
        <v>2113</v>
      </c>
      <c r="B113" s="111" t="s">
        <v>186</v>
      </c>
      <c r="C113" s="132">
        <v>0</v>
      </c>
      <c r="D113" s="132">
        <f t="shared" si="1"/>
        <v>0</v>
      </c>
      <c r="E113" s="132">
        <v>0</v>
      </c>
      <c r="F113" s="132">
        <v>0</v>
      </c>
      <c r="G113" s="132">
        <v>0</v>
      </c>
      <c r="H113" s="111"/>
      <c r="I113" s="111"/>
      <c r="J113" s="111"/>
    </row>
    <row r="114" spans="1:10" ht="20.25" x14ac:dyDescent="0.3">
      <c r="A114" s="131">
        <v>2114</v>
      </c>
      <c r="B114" s="111" t="s">
        <v>187</v>
      </c>
      <c r="C114" s="132">
        <v>0</v>
      </c>
      <c r="D114" s="132">
        <f t="shared" si="1"/>
        <v>0</v>
      </c>
      <c r="E114" s="132">
        <v>0</v>
      </c>
      <c r="F114" s="132">
        <v>0</v>
      </c>
      <c r="G114" s="132">
        <v>0</v>
      </c>
      <c r="H114" s="111"/>
      <c r="I114" s="111"/>
      <c r="J114" s="111"/>
    </row>
    <row r="115" spans="1:10" ht="20.25" x14ac:dyDescent="0.3">
      <c r="A115" s="131">
        <v>2115</v>
      </c>
      <c r="B115" s="111" t="s">
        <v>188</v>
      </c>
      <c r="C115" s="132">
        <v>0</v>
      </c>
      <c r="D115" s="132">
        <f t="shared" si="1"/>
        <v>0</v>
      </c>
      <c r="E115" s="132">
        <v>0</v>
      </c>
      <c r="F115" s="132">
        <v>0</v>
      </c>
      <c r="G115" s="132">
        <v>0</v>
      </c>
      <c r="H115" s="111"/>
      <c r="I115" s="111"/>
      <c r="J115" s="111"/>
    </row>
    <row r="116" spans="1:10" ht="20.25" x14ac:dyDescent="0.3">
      <c r="A116" s="131">
        <v>2116</v>
      </c>
      <c r="B116" s="111" t="s">
        <v>189</v>
      </c>
      <c r="C116" s="132">
        <v>0</v>
      </c>
      <c r="D116" s="132">
        <f t="shared" si="1"/>
        <v>0</v>
      </c>
      <c r="E116" s="132">
        <v>0</v>
      </c>
      <c r="F116" s="132">
        <v>0</v>
      </c>
      <c r="G116" s="132">
        <v>0</v>
      </c>
      <c r="H116" s="111"/>
      <c r="I116" s="111"/>
      <c r="J116" s="111"/>
    </row>
    <row r="117" spans="1:10" ht="20.25" x14ac:dyDescent="0.3">
      <c r="A117" s="131">
        <v>2117</v>
      </c>
      <c r="B117" s="111" t="s">
        <v>190</v>
      </c>
      <c r="C117" s="132">
        <v>212682.45</v>
      </c>
      <c r="D117" s="132">
        <f t="shared" si="1"/>
        <v>212682.45</v>
      </c>
      <c r="E117" s="132">
        <v>0</v>
      </c>
      <c r="F117" s="132">
        <v>0</v>
      </c>
      <c r="G117" s="132">
        <v>0</v>
      </c>
      <c r="H117" s="111"/>
      <c r="I117" s="111"/>
      <c r="J117" s="111"/>
    </row>
    <row r="118" spans="1:10" ht="20.25" x14ac:dyDescent="0.3">
      <c r="A118" s="131">
        <v>2118</v>
      </c>
      <c r="B118" s="111" t="s">
        <v>191</v>
      </c>
      <c r="C118" s="132">
        <v>0</v>
      </c>
      <c r="D118" s="132">
        <f t="shared" si="1"/>
        <v>0</v>
      </c>
      <c r="E118" s="132">
        <v>0</v>
      </c>
      <c r="F118" s="132">
        <v>0</v>
      </c>
      <c r="G118" s="132">
        <v>0</v>
      </c>
      <c r="H118" s="111"/>
      <c r="I118" s="111"/>
      <c r="J118" s="111"/>
    </row>
    <row r="119" spans="1:10" ht="20.25" x14ac:dyDescent="0.3">
      <c r="A119" s="131">
        <v>2119</v>
      </c>
      <c r="B119" s="111" t="s">
        <v>192</v>
      </c>
      <c r="C119" s="132">
        <v>87097.05</v>
      </c>
      <c r="D119" s="132">
        <f t="shared" si="1"/>
        <v>87097.05</v>
      </c>
      <c r="E119" s="132">
        <v>0</v>
      </c>
      <c r="F119" s="132">
        <v>0</v>
      </c>
      <c r="G119" s="132">
        <v>0</v>
      </c>
      <c r="H119" s="111"/>
      <c r="I119" s="111"/>
      <c r="J119" s="111"/>
    </row>
    <row r="120" spans="1:10" ht="20.25" x14ac:dyDescent="0.3">
      <c r="A120" s="131">
        <v>2120</v>
      </c>
      <c r="B120" s="111" t="s">
        <v>193</v>
      </c>
      <c r="C120" s="132">
        <f>SUM(C121:C123)</f>
        <v>0</v>
      </c>
      <c r="D120" s="132">
        <f t="shared" ref="D120:G120" si="2">SUM(D121:D123)</f>
        <v>0</v>
      </c>
      <c r="E120" s="132">
        <f t="shared" si="2"/>
        <v>0</v>
      </c>
      <c r="F120" s="132">
        <f t="shared" si="2"/>
        <v>0</v>
      </c>
      <c r="G120" s="132">
        <f t="shared" si="2"/>
        <v>0</v>
      </c>
      <c r="H120" s="111"/>
      <c r="I120" s="111"/>
      <c r="J120" s="111"/>
    </row>
    <row r="121" spans="1:10" ht="20.25" x14ac:dyDescent="0.3">
      <c r="A121" s="131">
        <v>2121</v>
      </c>
      <c r="B121" s="111" t="s">
        <v>194</v>
      </c>
      <c r="C121" s="132">
        <v>0</v>
      </c>
      <c r="D121" s="132">
        <f>C121</f>
        <v>0</v>
      </c>
      <c r="E121" s="132">
        <v>0</v>
      </c>
      <c r="F121" s="132">
        <v>0</v>
      </c>
      <c r="G121" s="132">
        <v>0</v>
      </c>
      <c r="H121" s="111"/>
      <c r="I121" s="111"/>
      <c r="J121" s="111"/>
    </row>
    <row r="122" spans="1:10" ht="20.25" x14ac:dyDescent="0.3">
      <c r="A122" s="131">
        <v>2122</v>
      </c>
      <c r="B122" s="111" t="s">
        <v>195</v>
      </c>
      <c r="C122" s="132">
        <v>0</v>
      </c>
      <c r="D122" s="132">
        <f t="shared" ref="D122:D123" si="3">C122</f>
        <v>0</v>
      </c>
      <c r="E122" s="132">
        <v>0</v>
      </c>
      <c r="F122" s="132">
        <v>0</v>
      </c>
      <c r="G122" s="132">
        <v>0</v>
      </c>
      <c r="H122" s="111"/>
      <c r="I122" s="111"/>
      <c r="J122" s="111"/>
    </row>
    <row r="123" spans="1:10" ht="20.25" x14ac:dyDescent="0.3">
      <c r="A123" s="131">
        <v>2129</v>
      </c>
      <c r="B123" s="111" t="s">
        <v>196</v>
      </c>
      <c r="C123" s="132">
        <v>0</v>
      </c>
      <c r="D123" s="132">
        <f t="shared" si="3"/>
        <v>0</v>
      </c>
      <c r="E123" s="132">
        <v>0</v>
      </c>
      <c r="F123" s="132">
        <v>0</v>
      </c>
      <c r="G123" s="132">
        <v>0</v>
      </c>
      <c r="H123" s="111"/>
      <c r="I123" s="111"/>
      <c r="J123" s="111"/>
    </row>
    <row r="124" spans="1:10" ht="20.25" x14ac:dyDescent="0.3">
      <c r="A124" s="111"/>
      <c r="B124" s="111"/>
      <c r="C124" s="111"/>
      <c r="D124" s="111"/>
      <c r="E124" s="111"/>
      <c r="F124" s="111"/>
      <c r="G124" s="111"/>
      <c r="H124" s="111"/>
      <c r="I124" s="111"/>
      <c r="J124" s="111"/>
    </row>
    <row r="125" spans="1:10" ht="20.25" x14ac:dyDescent="0.3">
      <c r="A125" s="191" t="s">
        <v>103</v>
      </c>
      <c r="B125" s="191"/>
      <c r="C125" s="191"/>
      <c r="D125" s="191"/>
      <c r="E125" s="191"/>
      <c r="F125" s="191"/>
      <c r="G125" s="191"/>
      <c r="H125" s="191"/>
      <c r="I125" s="111"/>
      <c r="J125" s="111"/>
    </row>
    <row r="126" spans="1:10" ht="20.25" x14ac:dyDescent="0.3">
      <c r="A126" s="130" t="s">
        <v>84</v>
      </c>
      <c r="B126" s="130" t="s">
        <v>81</v>
      </c>
      <c r="C126" s="130" t="s">
        <v>82</v>
      </c>
      <c r="D126" s="130" t="s">
        <v>85</v>
      </c>
      <c r="E126" s="130" t="s">
        <v>124</v>
      </c>
      <c r="F126" s="130"/>
      <c r="G126" s="130"/>
      <c r="H126" s="130"/>
      <c r="I126" s="111"/>
      <c r="J126" s="111"/>
    </row>
    <row r="127" spans="1:10" ht="20.25" x14ac:dyDescent="0.3">
      <c r="A127" s="131">
        <v>2160</v>
      </c>
      <c r="B127" s="111" t="s">
        <v>197</v>
      </c>
      <c r="C127" s="132">
        <f>SUM(C128:C133)</f>
        <v>0</v>
      </c>
      <c r="D127" s="111"/>
      <c r="E127" s="111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  <c r="F127" s="111"/>
      <c r="G127" s="111"/>
      <c r="H127" s="111"/>
      <c r="I127" s="111"/>
      <c r="J127" s="111"/>
    </row>
    <row r="128" spans="1:10" ht="20.25" x14ac:dyDescent="0.3">
      <c r="A128" s="131">
        <v>2161</v>
      </c>
      <c r="B128" s="111" t="s">
        <v>198</v>
      </c>
      <c r="C128" s="132">
        <v>0</v>
      </c>
      <c r="D128" s="111"/>
      <c r="E128" s="111"/>
      <c r="F128" s="111"/>
      <c r="G128" s="111"/>
      <c r="H128" s="111"/>
      <c r="I128" s="111"/>
      <c r="J128" s="111"/>
    </row>
    <row r="129" spans="1:10" ht="20.25" x14ac:dyDescent="0.3">
      <c r="A129" s="131">
        <v>2162</v>
      </c>
      <c r="B129" s="111" t="s">
        <v>199</v>
      </c>
      <c r="C129" s="132">
        <v>0</v>
      </c>
      <c r="D129" s="111"/>
      <c r="E129" s="111"/>
      <c r="F129" s="111"/>
      <c r="G129" s="111"/>
      <c r="H129" s="111"/>
      <c r="I129" s="111"/>
      <c r="J129" s="111"/>
    </row>
    <row r="130" spans="1:10" ht="20.25" x14ac:dyDescent="0.3">
      <c r="A130" s="131">
        <v>2163</v>
      </c>
      <c r="B130" s="111" t="s">
        <v>200</v>
      </c>
      <c r="C130" s="132">
        <v>0</v>
      </c>
      <c r="D130" s="111"/>
      <c r="E130" s="111"/>
      <c r="F130" s="111"/>
      <c r="G130" s="111"/>
      <c r="H130" s="111"/>
      <c r="I130" s="111"/>
      <c r="J130" s="111"/>
    </row>
    <row r="131" spans="1:10" ht="20.25" x14ac:dyDescent="0.3">
      <c r="A131" s="131">
        <v>2164</v>
      </c>
      <c r="B131" s="111" t="s">
        <v>201</v>
      </c>
      <c r="C131" s="132">
        <v>0</v>
      </c>
      <c r="D131" s="111"/>
      <c r="E131" s="111"/>
      <c r="F131" s="111"/>
      <c r="G131" s="111"/>
      <c r="H131" s="111"/>
      <c r="I131" s="111"/>
      <c r="J131" s="111"/>
    </row>
    <row r="132" spans="1:10" ht="20.25" x14ac:dyDescent="0.3">
      <c r="A132" s="131">
        <v>2165</v>
      </c>
      <c r="B132" s="111" t="s">
        <v>202</v>
      </c>
      <c r="C132" s="132">
        <v>0</v>
      </c>
      <c r="D132" s="111"/>
      <c r="E132" s="111"/>
      <c r="F132" s="111"/>
      <c r="G132" s="111"/>
      <c r="H132" s="111"/>
      <c r="I132" s="111"/>
      <c r="J132" s="111"/>
    </row>
    <row r="133" spans="1:10" ht="20.25" x14ac:dyDescent="0.3">
      <c r="A133" s="131">
        <v>2166</v>
      </c>
      <c r="B133" s="111" t="s">
        <v>203</v>
      </c>
      <c r="C133" s="132">
        <v>0</v>
      </c>
      <c r="D133" s="111"/>
      <c r="E133" s="111"/>
      <c r="F133" s="111"/>
      <c r="G133" s="111"/>
      <c r="H133" s="111"/>
      <c r="I133" s="111"/>
      <c r="J133" s="111"/>
    </row>
    <row r="134" spans="1:10" ht="20.25" x14ac:dyDescent="0.3">
      <c r="A134" s="131">
        <v>2250</v>
      </c>
      <c r="B134" s="111" t="s">
        <v>204</v>
      </c>
      <c r="C134" s="132">
        <f>SUM(C135:C140)</f>
        <v>0</v>
      </c>
      <c r="D134" s="111"/>
      <c r="E134" s="111"/>
      <c r="F134" s="111"/>
      <c r="G134" s="111"/>
      <c r="H134" s="111"/>
      <c r="I134" s="111"/>
      <c r="J134" s="111"/>
    </row>
    <row r="135" spans="1:10" ht="20.25" x14ac:dyDescent="0.3">
      <c r="A135" s="131">
        <v>2251</v>
      </c>
      <c r="B135" s="111" t="s">
        <v>205</v>
      </c>
      <c r="C135" s="132">
        <v>0</v>
      </c>
      <c r="D135" s="111"/>
      <c r="E135" s="111"/>
      <c r="F135" s="111"/>
      <c r="G135" s="111"/>
      <c r="H135" s="111"/>
      <c r="I135" s="111"/>
      <c r="J135" s="111"/>
    </row>
    <row r="136" spans="1:10" ht="20.25" x14ac:dyDescent="0.3">
      <c r="A136" s="131">
        <v>2252</v>
      </c>
      <c r="B136" s="111" t="s">
        <v>206</v>
      </c>
      <c r="C136" s="132">
        <v>0</v>
      </c>
      <c r="D136" s="111"/>
      <c r="E136" s="111"/>
      <c r="F136" s="111"/>
      <c r="G136" s="111"/>
      <c r="H136" s="111"/>
      <c r="I136" s="111"/>
      <c r="J136" s="111"/>
    </row>
    <row r="137" spans="1:10" ht="20.25" x14ac:dyDescent="0.3">
      <c r="A137" s="131">
        <v>2253</v>
      </c>
      <c r="B137" s="111" t="s">
        <v>207</v>
      </c>
      <c r="C137" s="132">
        <v>0</v>
      </c>
      <c r="D137" s="111"/>
      <c r="E137" s="111"/>
      <c r="F137" s="111"/>
      <c r="G137" s="111"/>
      <c r="H137" s="111"/>
      <c r="I137" s="111"/>
      <c r="J137" s="111"/>
    </row>
    <row r="138" spans="1:10" ht="20.25" x14ac:dyDescent="0.3">
      <c r="A138" s="131">
        <v>2254</v>
      </c>
      <c r="B138" s="111" t="s">
        <v>208</v>
      </c>
      <c r="C138" s="132">
        <v>0</v>
      </c>
      <c r="D138" s="111"/>
      <c r="E138" s="111"/>
      <c r="F138" s="111"/>
      <c r="G138" s="111"/>
      <c r="H138" s="111"/>
      <c r="I138" s="111"/>
      <c r="J138" s="111"/>
    </row>
    <row r="139" spans="1:10" ht="20.25" x14ac:dyDescent="0.3">
      <c r="A139" s="131">
        <v>2255</v>
      </c>
      <c r="B139" s="111" t="s">
        <v>209</v>
      </c>
      <c r="C139" s="132">
        <v>0</v>
      </c>
      <c r="D139" s="111"/>
      <c r="E139" s="111"/>
      <c r="F139" s="111"/>
      <c r="G139" s="111"/>
      <c r="H139" s="111"/>
      <c r="I139" s="111"/>
      <c r="J139" s="111"/>
    </row>
    <row r="140" spans="1:10" ht="20.25" x14ac:dyDescent="0.3">
      <c r="A140" s="131">
        <v>2256</v>
      </c>
      <c r="B140" s="111" t="s">
        <v>210</v>
      </c>
      <c r="C140" s="132">
        <v>0</v>
      </c>
      <c r="D140" s="111"/>
      <c r="E140" s="111"/>
      <c r="F140" s="111"/>
      <c r="G140" s="111"/>
      <c r="H140" s="111"/>
      <c r="I140" s="111"/>
      <c r="J140" s="111"/>
    </row>
    <row r="141" spans="1:10" ht="20.25" x14ac:dyDescent="0.3">
      <c r="A141" s="111"/>
      <c r="B141" s="111"/>
      <c r="C141" s="111"/>
      <c r="D141" s="111"/>
      <c r="E141" s="111"/>
      <c r="F141" s="111"/>
      <c r="G141" s="111"/>
      <c r="H141" s="111"/>
      <c r="I141" s="111"/>
      <c r="J141" s="111"/>
    </row>
    <row r="142" spans="1:10" ht="20.25" x14ac:dyDescent="0.3">
      <c r="A142" s="191" t="s">
        <v>543</v>
      </c>
      <c r="B142" s="191"/>
      <c r="C142" s="191"/>
      <c r="D142" s="191"/>
      <c r="E142" s="191"/>
      <c r="F142" s="133"/>
      <c r="G142" s="133"/>
      <c r="H142" s="133"/>
      <c r="I142" s="111"/>
      <c r="J142" s="111"/>
    </row>
    <row r="143" spans="1:10" ht="20.25" x14ac:dyDescent="0.3">
      <c r="A143" s="136" t="s">
        <v>84</v>
      </c>
      <c r="B143" s="136" t="s">
        <v>81</v>
      </c>
      <c r="C143" s="136" t="s">
        <v>82</v>
      </c>
      <c r="D143" s="136" t="s">
        <v>85</v>
      </c>
      <c r="E143" s="136" t="s">
        <v>124</v>
      </c>
      <c r="F143" s="134"/>
      <c r="G143" s="134"/>
      <c r="H143" s="134"/>
      <c r="I143" s="111"/>
      <c r="J143" s="111"/>
    </row>
    <row r="144" spans="1:10" ht="20.25" x14ac:dyDescent="0.3">
      <c r="A144" s="131">
        <v>2150</v>
      </c>
      <c r="B144" s="111" t="s">
        <v>544</v>
      </c>
      <c r="C144" s="132">
        <f>SUM(C145:C147)</f>
        <v>0</v>
      </c>
      <c r="D144" s="111"/>
      <c r="E144" s="111" t="str">
        <f>IF(OR(C144&lt;&gt;0,C145&lt;&gt;0,C146&lt;&gt;0,C147&lt;&gt;0,C148&lt;&gt;0,C149&lt;&gt;0,C150&lt;&gt;0,C151&lt;&gt;0),"","SIN INFORMACIÓN QUE REVELAR")</f>
        <v>SIN INFORMACIÓN QUE REVELAR</v>
      </c>
      <c r="F144" s="111"/>
      <c r="G144" s="111"/>
      <c r="H144" s="111"/>
      <c r="I144" s="111"/>
      <c r="J144" s="111"/>
    </row>
    <row r="145" spans="1:10" ht="20.25" x14ac:dyDescent="0.3">
      <c r="A145" s="131">
        <v>2151</v>
      </c>
      <c r="B145" s="111" t="s">
        <v>545</v>
      </c>
      <c r="C145" s="132">
        <v>0</v>
      </c>
      <c r="D145" s="111"/>
      <c r="E145" s="111"/>
      <c r="F145" s="111"/>
      <c r="G145" s="111"/>
      <c r="H145" s="111"/>
      <c r="I145" s="111"/>
      <c r="J145" s="111"/>
    </row>
    <row r="146" spans="1:10" ht="20.25" x14ac:dyDescent="0.3">
      <c r="A146" s="131">
        <v>2152</v>
      </c>
      <c r="B146" s="111" t="s">
        <v>546</v>
      </c>
      <c r="C146" s="132">
        <v>0</v>
      </c>
      <c r="D146" s="111"/>
      <c r="E146" s="111"/>
      <c r="F146" s="111"/>
      <c r="G146" s="111"/>
      <c r="H146" s="111"/>
      <c r="I146" s="111"/>
      <c r="J146" s="111"/>
    </row>
    <row r="147" spans="1:10" ht="20.25" x14ac:dyDescent="0.3">
      <c r="A147" s="131">
        <v>2159</v>
      </c>
      <c r="B147" s="111" t="s">
        <v>211</v>
      </c>
      <c r="C147" s="132">
        <v>0</v>
      </c>
      <c r="D147" s="111"/>
      <c r="E147" s="111"/>
      <c r="F147" s="111"/>
      <c r="G147" s="111"/>
      <c r="H147" s="111"/>
      <c r="I147" s="111"/>
      <c r="J147" s="111"/>
    </row>
    <row r="148" spans="1:10" ht="20.25" x14ac:dyDescent="0.3">
      <c r="A148" s="131">
        <v>2240</v>
      </c>
      <c r="B148" s="111" t="s">
        <v>213</v>
      </c>
      <c r="C148" s="132">
        <f>SUM(C149:C151)</f>
        <v>0</v>
      </c>
      <c r="D148" s="111"/>
      <c r="E148" s="111"/>
      <c r="F148" s="111"/>
      <c r="G148" s="111"/>
      <c r="H148" s="111"/>
      <c r="I148" s="111"/>
      <c r="J148" s="111"/>
    </row>
    <row r="149" spans="1:10" ht="20.25" x14ac:dyDescent="0.3">
      <c r="A149" s="131">
        <v>2241</v>
      </c>
      <c r="B149" s="111" t="s">
        <v>214</v>
      </c>
      <c r="C149" s="132">
        <v>0</v>
      </c>
      <c r="D149" s="111"/>
      <c r="E149" s="111"/>
      <c r="F149" s="111"/>
      <c r="G149" s="111"/>
      <c r="H149" s="111"/>
      <c r="I149" s="111"/>
      <c r="J149" s="111"/>
    </row>
    <row r="150" spans="1:10" ht="20.25" x14ac:dyDescent="0.3">
      <c r="A150" s="131">
        <v>2242</v>
      </c>
      <c r="B150" s="111" t="s">
        <v>215</v>
      </c>
      <c r="C150" s="132">
        <v>0</v>
      </c>
      <c r="D150" s="111"/>
      <c r="E150" s="111"/>
      <c r="F150" s="111"/>
      <c r="G150" s="111"/>
      <c r="H150" s="111"/>
      <c r="I150" s="111"/>
      <c r="J150" s="111"/>
    </row>
    <row r="151" spans="1:10" ht="20.25" x14ac:dyDescent="0.3">
      <c r="A151" s="131">
        <v>2249</v>
      </c>
      <c r="B151" s="111" t="s">
        <v>216</v>
      </c>
      <c r="C151" s="132">
        <v>0</v>
      </c>
      <c r="D151" s="111"/>
      <c r="E151" s="111"/>
      <c r="F151" s="111"/>
      <c r="G151" s="111"/>
      <c r="H151" s="111"/>
      <c r="I151" s="111"/>
      <c r="J151" s="111"/>
    </row>
    <row r="152" spans="1:10" ht="20.25" x14ac:dyDescent="0.3">
      <c r="A152" s="111"/>
      <c r="B152" s="111"/>
      <c r="C152" s="111"/>
      <c r="D152" s="111"/>
      <c r="E152" s="111"/>
      <c r="F152" s="111"/>
      <c r="G152" s="111"/>
      <c r="H152" s="111"/>
      <c r="I152" s="111"/>
      <c r="J152" s="111"/>
    </row>
    <row r="153" spans="1:10" ht="20.25" x14ac:dyDescent="0.3">
      <c r="A153" s="190" t="s">
        <v>547</v>
      </c>
      <c r="B153" s="190"/>
      <c r="C153" s="190"/>
      <c r="D153" s="190"/>
      <c r="E153" s="190"/>
      <c r="F153" s="111"/>
      <c r="G153" s="111"/>
      <c r="H153" s="111"/>
      <c r="I153" s="111"/>
      <c r="J153" s="111"/>
    </row>
    <row r="154" spans="1:10" ht="20.25" x14ac:dyDescent="0.3">
      <c r="A154" s="137" t="s">
        <v>84</v>
      </c>
      <c r="B154" s="137" t="s">
        <v>81</v>
      </c>
      <c r="C154" s="137" t="s">
        <v>82</v>
      </c>
      <c r="D154" s="138" t="s">
        <v>85</v>
      </c>
      <c r="E154" s="138" t="s">
        <v>124</v>
      </c>
      <c r="F154" s="111"/>
      <c r="G154" s="111"/>
      <c r="H154" s="111"/>
      <c r="I154" s="111"/>
      <c r="J154" s="111"/>
    </row>
    <row r="155" spans="1:10" ht="20.25" x14ac:dyDescent="0.3">
      <c r="A155" s="139">
        <v>2170</v>
      </c>
      <c r="B155" s="140" t="s">
        <v>548</v>
      </c>
      <c r="C155" s="141">
        <f>SUM(C156:C158)</f>
        <v>0</v>
      </c>
      <c r="D155" s="140"/>
      <c r="E155" s="140" t="str">
        <f>IF(OR(C155&lt;&gt;0,C156&lt;&gt;0,C157&lt;&gt;0,C158&lt;&gt;0,C159&lt;&gt;0,C160&lt;&gt;0,C161&lt;&gt;0,C162&lt;&gt;0,C163&lt;&gt;0),"","SIN INFORMACIÓN QUE REVELAR")</f>
        <v>SIN INFORMACIÓN QUE REVELAR</v>
      </c>
      <c r="F155" s="111"/>
      <c r="G155" s="111"/>
      <c r="H155" s="111"/>
      <c r="I155" s="111"/>
      <c r="J155" s="111"/>
    </row>
    <row r="156" spans="1:10" ht="20.25" x14ac:dyDescent="0.3">
      <c r="A156" s="139">
        <v>2171</v>
      </c>
      <c r="B156" s="140" t="s">
        <v>549</v>
      </c>
      <c r="C156" s="141">
        <v>0</v>
      </c>
      <c r="D156" s="140"/>
      <c r="E156" s="140"/>
      <c r="F156" s="111"/>
      <c r="G156" s="111"/>
      <c r="H156" s="111"/>
      <c r="I156" s="111"/>
      <c r="J156" s="111"/>
    </row>
    <row r="157" spans="1:10" ht="20.25" x14ac:dyDescent="0.3">
      <c r="A157" s="139">
        <v>2172</v>
      </c>
      <c r="B157" s="140" t="s">
        <v>550</v>
      </c>
      <c r="C157" s="141">
        <v>0</v>
      </c>
      <c r="D157" s="140"/>
      <c r="E157" s="140"/>
      <c r="F157" s="111"/>
      <c r="G157" s="111"/>
      <c r="H157" s="111"/>
      <c r="I157" s="111"/>
      <c r="J157" s="111"/>
    </row>
    <row r="158" spans="1:10" ht="20.25" x14ac:dyDescent="0.3">
      <c r="A158" s="139">
        <v>2179</v>
      </c>
      <c r="B158" s="140" t="s">
        <v>551</v>
      </c>
      <c r="C158" s="141">
        <v>0</v>
      </c>
      <c r="D158" s="140"/>
      <c r="E158" s="140"/>
      <c r="F158" s="111"/>
      <c r="G158" s="111"/>
      <c r="H158" s="111"/>
      <c r="I158" s="111"/>
      <c r="J158" s="111"/>
    </row>
    <row r="159" spans="1:10" ht="20.25" x14ac:dyDescent="0.3">
      <c r="A159" s="139">
        <v>2260</v>
      </c>
      <c r="B159" s="140" t="s">
        <v>552</v>
      </c>
      <c r="C159" s="141">
        <f>SUM(C160:C163)</f>
        <v>0</v>
      </c>
      <c r="D159" s="140"/>
      <c r="E159" s="140"/>
      <c r="F159" s="111"/>
      <c r="G159" s="111"/>
      <c r="H159" s="111"/>
      <c r="I159" s="111"/>
      <c r="J159" s="111"/>
    </row>
    <row r="160" spans="1:10" ht="20.25" x14ac:dyDescent="0.3">
      <c r="A160" s="139">
        <v>2261</v>
      </c>
      <c r="B160" s="140" t="s">
        <v>553</v>
      </c>
      <c r="C160" s="141">
        <v>0</v>
      </c>
      <c r="D160" s="140"/>
      <c r="E160" s="111"/>
      <c r="F160" s="111"/>
      <c r="G160" s="111"/>
      <c r="H160" s="111"/>
      <c r="I160" s="111"/>
      <c r="J160" s="111"/>
    </row>
    <row r="161" spans="1:10" ht="20.25" x14ac:dyDescent="0.3">
      <c r="A161" s="139">
        <v>2262</v>
      </c>
      <c r="B161" s="140" t="s">
        <v>554</v>
      </c>
      <c r="C161" s="141">
        <v>0</v>
      </c>
      <c r="D161" s="140"/>
      <c r="E161" s="140"/>
      <c r="F161" s="111"/>
      <c r="G161" s="111"/>
      <c r="H161" s="111"/>
      <c r="I161" s="111"/>
      <c r="J161" s="111"/>
    </row>
    <row r="162" spans="1:10" ht="20.25" x14ac:dyDescent="0.3">
      <c r="A162" s="139">
        <v>2263</v>
      </c>
      <c r="B162" s="140" t="s">
        <v>555</v>
      </c>
      <c r="C162" s="141">
        <v>0</v>
      </c>
      <c r="D162" s="140"/>
      <c r="E162" s="140"/>
      <c r="F162" s="111"/>
      <c r="G162" s="111"/>
      <c r="H162" s="111"/>
      <c r="I162" s="111"/>
      <c r="J162" s="111"/>
    </row>
    <row r="163" spans="1:10" ht="20.25" x14ac:dyDescent="0.3">
      <c r="A163" s="139">
        <v>2269</v>
      </c>
      <c r="B163" s="140" t="s">
        <v>556</v>
      </c>
      <c r="C163" s="141">
        <v>0</v>
      </c>
      <c r="D163" s="140"/>
      <c r="E163" s="140"/>
      <c r="F163" s="111"/>
      <c r="G163" s="111"/>
      <c r="H163" s="111"/>
      <c r="I163" s="111"/>
      <c r="J163" s="111"/>
    </row>
    <row r="164" spans="1:10" ht="20.25" x14ac:dyDescent="0.3">
      <c r="A164" s="140"/>
      <c r="B164" s="140"/>
      <c r="C164" s="140"/>
      <c r="D164" s="140"/>
      <c r="E164" s="140"/>
      <c r="F164" s="111"/>
      <c r="G164" s="111"/>
      <c r="H164" s="111"/>
      <c r="I164" s="111"/>
      <c r="J164" s="111"/>
    </row>
    <row r="165" spans="1:10" ht="20.25" x14ac:dyDescent="0.3">
      <c r="A165" s="190" t="s">
        <v>557</v>
      </c>
      <c r="B165" s="190"/>
      <c r="C165" s="190"/>
      <c r="D165" s="190"/>
      <c r="E165" s="190"/>
      <c r="F165" s="111"/>
      <c r="G165" s="111"/>
      <c r="H165" s="111"/>
      <c r="I165" s="111"/>
      <c r="J165" s="111"/>
    </row>
    <row r="166" spans="1:10" ht="20.25" x14ac:dyDescent="0.3">
      <c r="A166" s="137" t="s">
        <v>84</v>
      </c>
      <c r="B166" s="137" t="s">
        <v>81</v>
      </c>
      <c r="C166" s="137" t="s">
        <v>82</v>
      </c>
      <c r="D166" s="138" t="s">
        <v>85</v>
      </c>
      <c r="E166" s="138" t="s">
        <v>124</v>
      </c>
      <c r="F166" s="111"/>
      <c r="G166" s="111"/>
      <c r="H166" s="111"/>
      <c r="I166" s="111"/>
      <c r="J166" s="111"/>
    </row>
    <row r="167" spans="1:10" ht="20.25" x14ac:dyDescent="0.3">
      <c r="A167" s="139">
        <v>2190</v>
      </c>
      <c r="B167" s="140" t="s">
        <v>558</v>
      </c>
      <c r="C167" s="141">
        <f>SUM(C168:C170)</f>
        <v>0</v>
      </c>
      <c r="D167" s="140"/>
      <c r="E167" s="140" t="str">
        <f>IF(OR(C167&lt;&gt;0,C168&lt;&gt;0,C169&lt;&gt;0,C170&lt;&gt;0),"","SIN INFORMACIÓN QUE REVELAR")</f>
        <v>SIN INFORMACIÓN QUE REVELAR</v>
      </c>
      <c r="F167" s="111"/>
      <c r="G167" s="111"/>
      <c r="H167" s="111"/>
      <c r="I167" s="111"/>
      <c r="J167" s="111"/>
    </row>
    <row r="168" spans="1:10" ht="20.25" x14ac:dyDescent="0.3">
      <c r="A168" s="139">
        <v>2191</v>
      </c>
      <c r="B168" s="140" t="s">
        <v>559</v>
      </c>
      <c r="C168" s="141">
        <v>0</v>
      </c>
      <c r="D168" s="140"/>
      <c r="E168" s="140"/>
      <c r="F168" s="111"/>
      <c r="G168" s="111"/>
      <c r="H168" s="111"/>
      <c r="I168" s="111"/>
      <c r="J168" s="111"/>
    </row>
    <row r="169" spans="1:10" ht="20.25" x14ac:dyDescent="0.3">
      <c r="A169" s="139">
        <v>2192</v>
      </c>
      <c r="B169" s="140" t="s">
        <v>560</v>
      </c>
      <c r="C169" s="141">
        <v>0</v>
      </c>
      <c r="D169" s="140"/>
      <c r="E169" s="111"/>
      <c r="F169" s="111"/>
      <c r="G169" s="111"/>
      <c r="H169" s="111"/>
      <c r="I169" s="111"/>
      <c r="J169" s="111"/>
    </row>
    <row r="170" spans="1:10" ht="20.25" x14ac:dyDescent="0.3">
      <c r="A170" s="139">
        <v>2199</v>
      </c>
      <c r="B170" s="140" t="s">
        <v>212</v>
      </c>
      <c r="C170" s="141">
        <v>0</v>
      </c>
      <c r="D170" s="140"/>
      <c r="E170" s="140"/>
      <c r="F170" s="111"/>
      <c r="G170" s="111"/>
      <c r="H170" s="111"/>
      <c r="I170" s="111"/>
      <c r="J170" s="111"/>
    </row>
    <row r="171" spans="1:10" ht="20.25" x14ac:dyDescent="0.3">
      <c r="A171" s="140"/>
      <c r="B171" s="140"/>
      <c r="C171" s="141"/>
      <c r="D171" s="140"/>
      <c r="E171" s="140"/>
      <c r="F171" s="111"/>
      <c r="G171" s="111"/>
      <c r="H171" s="111"/>
      <c r="I171" s="111"/>
      <c r="J171" s="111"/>
    </row>
    <row r="172" spans="1:10" ht="20.25" x14ac:dyDescent="0.3">
      <c r="A172" s="126" t="s">
        <v>506</v>
      </c>
      <c r="B172" s="140"/>
      <c r="C172" s="140"/>
      <c r="D172" s="140"/>
      <c r="E172" s="140"/>
      <c r="F172" s="111"/>
      <c r="G172" s="111"/>
      <c r="H172" s="111"/>
      <c r="I172" s="111"/>
      <c r="J172" s="111"/>
    </row>
    <row r="173" spans="1:10" ht="12.75" x14ac:dyDescent="0.2">
      <c r="A173" s="95"/>
      <c r="B173" s="74"/>
      <c r="C173" s="95"/>
      <c r="D173" s="95"/>
      <c r="E173" s="95"/>
      <c r="F173" s="74"/>
      <c r="G173" s="74"/>
      <c r="H173" s="74"/>
      <c r="I173" s="74"/>
      <c r="J173" s="74"/>
    </row>
    <row r="174" spans="1:10" ht="12.75" x14ac:dyDescent="0.2">
      <c r="A174" s="74"/>
      <c r="B174" s="74"/>
      <c r="C174" s="74"/>
      <c r="D174" s="74"/>
      <c r="E174" s="74"/>
      <c r="F174" s="74"/>
      <c r="G174" s="74"/>
      <c r="H174" s="74"/>
      <c r="I174" s="74"/>
      <c r="J174" s="74"/>
    </row>
  </sheetData>
  <sheetProtection formatCells="0" formatColumns="0" formatRows="0" insertColumns="0" insertRows="0" insertHyperlinks="0" deleteColumns="0" deleteRows="0" sort="0" autoFilter="0" pivotTables="0"/>
  <mergeCells count="21">
    <mergeCell ref="A30:H30"/>
    <mergeCell ref="A18:H18"/>
    <mergeCell ref="A13:H13"/>
    <mergeCell ref="A7:H7"/>
    <mergeCell ref="A5:H5"/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</mergeCells>
  <pageMargins left="0.7" right="0.7" top="0.75" bottom="0.75" header="0.3" footer="0.3"/>
  <pageSetup scale="35" fitToHeight="0" orientation="landscape" r:id="rId1"/>
  <rowBreaks count="2" manualBreakCount="2">
    <brk id="73" max="9" man="1"/>
    <brk id="14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view="pageBreakPreview" topLeftCell="B1" zoomScale="115" zoomScaleNormal="100" zoomScaleSheetLayoutView="115" workbookViewId="0">
      <selection activeCell="N39" sqref="N39"/>
    </sheetView>
  </sheetViews>
  <sheetFormatPr baseColWidth="10" defaultColWidth="9.140625" defaultRowHeight="11.25" x14ac:dyDescent="0.2"/>
  <cols>
    <col min="1" max="1" width="27.85546875" style="6" customWidth="1"/>
    <col min="2" max="2" width="56.7109375" style="6" customWidth="1"/>
    <col min="3" max="3" width="22.85546875" style="6" customWidth="1"/>
    <col min="4" max="4" width="16.7109375" style="6" customWidth="1"/>
    <col min="5" max="5" width="29.28515625" style="6" customWidth="1"/>
    <col min="6" max="8" width="9.140625" style="6"/>
    <col min="9" max="9" width="14.140625" style="6" customWidth="1"/>
    <col min="10" max="16384" width="9.140625" style="6"/>
  </cols>
  <sheetData>
    <row r="1" spans="1:9" ht="19.149999999999999" customHeight="1" x14ac:dyDescent="0.2">
      <c r="A1" s="193" t="s">
        <v>589</v>
      </c>
      <c r="B1" s="193"/>
      <c r="C1" s="193"/>
      <c r="D1" s="98" t="s">
        <v>486</v>
      </c>
      <c r="E1" s="99">
        <v>2026</v>
      </c>
      <c r="F1" s="100"/>
      <c r="G1" s="100"/>
      <c r="H1" s="100"/>
      <c r="I1" s="100"/>
    </row>
    <row r="2" spans="1:9" ht="19.149999999999999" customHeight="1" x14ac:dyDescent="0.2">
      <c r="A2" s="193" t="s">
        <v>492</v>
      </c>
      <c r="B2" s="193"/>
      <c r="C2" s="193"/>
      <c r="D2" s="98" t="s">
        <v>487</v>
      </c>
      <c r="E2" s="99" t="s">
        <v>489</v>
      </c>
      <c r="F2" s="100"/>
      <c r="G2" s="100"/>
      <c r="H2" s="100"/>
      <c r="I2" s="100"/>
    </row>
    <row r="3" spans="1:9" ht="19.149999999999999" customHeight="1" x14ac:dyDescent="0.2">
      <c r="A3" s="193" t="s">
        <v>590</v>
      </c>
      <c r="B3" s="193"/>
      <c r="C3" s="193"/>
      <c r="D3" s="98" t="s">
        <v>488</v>
      </c>
      <c r="E3" s="99">
        <v>2</v>
      </c>
      <c r="F3" s="100"/>
      <c r="G3" s="100"/>
      <c r="H3" s="100"/>
      <c r="I3" s="100"/>
    </row>
    <row r="4" spans="1:9" ht="19.149999999999999" customHeight="1" x14ac:dyDescent="0.2">
      <c r="A4" s="193" t="s">
        <v>504</v>
      </c>
      <c r="B4" s="193"/>
      <c r="C4" s="193"/>
      <c r="D4" s="98"/>
      <c r="E4" s="99"/>
      <c r="F4" s="100"/>
      <c r="G4" s="100"/>
      <c r="H4" s="100"/>
      <c r="I4" s="100"/>
    </row>
    <row r="5" spans="1:9" ht="15.75" x14ac:dyDescent="0.2">
      <c r="A5" s="195" t="s">
        <v>113</v>
      </c>
      <c r="B5" s="195"/>
      <c r="C5" s="195"/>
      <c r="D5" s="195"/>
      <c r="E5" s="195"/>
      <c r="F5" s="100"/>
      <c r="G5" s="100"/>
      <c r="H5" s="100"/>
      <c r="I5" s="100"/>
    </row>
    <row r="6" spans="1:9" ht="15" x14ac:dyDescent="0.2">
      <c r="A6" s="100"/>
      <c r="B6" s="100"/>
      <c r="C6" s="100"/>
      <c r="D6" s="100"/>
      <c r="E6" s="100"/>
      <c r="F6" s="100"/>
      <c r="G6" s="100"/>
      <c r="H6" s="100"/>
      <c r="I6" s="100"/>
    </row>
    <row r="7" spans="1:9" ht="15.75" x14ac:dyDescent="0.25">
      <c r="A7" s="194" t="s">
        <v>104</v>
      </c>
      <c r="B7" s="194"/>
      <c r="C7" s="194"/>
      <c r="D7" s="194"/>
      <c r="E7" s="194"/>
      <c r="F7" s="100"/>
      <c r="G7" s="100"/>
      <c r="H7" s="100"/>
      <c r="I7" s="100"/>
    </row>
    <row r="8" spans="1:9" ht="15.75" x14ac:dyDescent="0.25">
      <c r="A8" s="101" t="s">
        <v>84</v>
      </c>
      <c r="B8" s="101" t="s">
        <v>81</v>
      </c>
      <c r="C8" s="101" t="s">
        <v>82</v>
      </c>
      <c r="D8" s="101" t="s">
        <v>83</v>
      </c>
      <c r="E8" s="101" t="s">
        <v>85</v>
      </c>
      <c r="F8" s="100"/>
      <c r="G8" s="100"/>
      <c r="H8" s="100"/>
      <c r="I8" s="100"/>
    </row>
    <row r="9" spans="1:9" ht="15" x14ac:dyDescent="0.2">
      <c r="A9" s="102">
        <v>3110</v>
      </c>
      <c r="B9" s="100" t="s">
        <v>247</v>
      </c>
      <c r="C9" s="103">
        <v>2533056.44</v>
      </c>
      <c r="D9" s="100"/>
      <c r="E9" s="100" t="str">
        <f>IF(OR(C9&lt;&gt;0,C10&lt;&gt;0,C11&lt;&gt;0),"","SIN INFORMACIÓN QUE REVELAR")</f>
        <v/>
      </c>
      <c r="F9" s="100"/>
      <c r="G9" s="100"/>
      <c r="H9" s="100"/>
      <c r="I9" s="100"/>
    </row>
    <row r="10" spans="1:9" ht="15" x14ac:dyDescent="0.2">
      <c r="A10" s="102">
        <v>3120</v>
      </c>
      <c r="B10" s="100" t="s">
        <v>378</v>
      </c>
      <c r="C10" s="103">
        <v>0</v>
      </c>
      <c r="D10" s="100"/>
      <c r="E10" s="96"/>
      <c r="F10" s="100"/>
      <c r="G10" s="100"/>
      <c r="H10" s="100"/>
      <c r="I10" s="100"/>
    </row>
    <row r="11" spans="1:9" ht="15" x14ac:dyDescent="0.2">
      <c r="A11" s="102">
        <v>3130</v>
      </c>
      <c r="B11" s="100" t="s">
        <v>379</v>
      </c>
      <c r="C11" s="103">
        <v>0</v>
      </c>
      <c r="D11" s="100"/>
      <c r="E11" s="100"/>
      <c r="F11" s="100"/>
      <c r="G11" s="100"/>
      <c r="H11" s="100"/>
      <c r="I11" s="100"/>
    </row>
    <row r="12" spans="1:9" ht="15" x14ac:dyDescent="0.2">
      <c r="A12" s="100"/>
      <c r="B12" s="100"/>
      <c r="C12" s="100"/>
      <c r="D12" s="100"/>
      <c r="E12" s="100"/>
      <c r="F12" s="100"/>
      <c r="G12" s="100"/>
      <c r="H12" s="100"/>
      <c r="I12" s="100"/>
    </row>
    <row r="13" spans="1:9" ht="15.75" x14ac:dyDescent="0.25">
      <c r="A13" s="194" t="s">
        <v>105</v>
      </c>
      <c r="B13" s="194"/>
      <c r="C13" s="194"/>
      <c r="D13" s="194"/>
      <c r="E13" s="194"/>
      <c r="F13" s="100"/>
      <c r="G13" s="100"/>
      <c r="H13" s="100"/>
      <c r="I13" s="100"/>
    </row>
    <row r="14" spans="1:9" ht="15.75" x14ac:dyDescent="0.25">
      <c r="A14" s="101" t="s">
        <v>84</v>
      </c>
      <c r="B14" s="101" t="s">
        <v>81</v>
      </c>
      <c r="C14" s="101" t="s">
        <v>82</v>
      </c>
      <c r="D14" s="101" t="s">
        <v>380</v>
      </c>
      <c r="E14" s="101"/>
      <c r="F14" s="100"/>
      <c r="G14" s="100"/>
      <c r="H14" s="100"/>
      <c r="I14" s="100"/>
    </row>
    <row r="15" spans="1:9" ht="15" x14ac:dyDescent="0.2">
      <c r="A15" s="102">
        <v>3210</v>
      </c>
      <c r="B15" s="100" t="s">
        <v>586</v>
      </c>
      <c r="C15" s="103">
        <v>683922.2</v>
      </c>
      <c r="D15" s="100"/>
      <c r="E15" s="100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  <c r="F15" s="100"/>
      <c r="G15" s="100"/>
      <c r="H15" s="100"/>
      <c r="I15" s="100"/>
    </row>
    <row r="16" spans="1:9" ht="15" x14ac:dyDescent="0.2">
      <c r="A16" s="102">
        <v>3220</v>
      </c>
      <c r="B16" s="100" t="s">
        <v>381</v>
      </c>
      <c r="C16" s="103">
        <v>3133544.45</v>
      </c>
      <c r="D16" s="100"/>
      <c r="E16" s="100"/>
      <c r="F16" s="100"/>
      <c r="G16" s="100"/>
      <c r="H16" s="100"/>
      <c r="I16" s="100"/>
    </row>
    <row r="17" spans="1:9" ht="15" x14ac:dyDescent="0.2">
      <c r="A17" s="102">
        <v>3230</v>
      </c>
      <c r="B17" s="100" t="s">
        <v>382</v>
      </c>
      <c r="C17" s="103">
        <f>SUM(C18:C21)</f>
        <v>0</v>
      </c>
      <c r="D17" s="100"/>
      <c r="E17" s="100"/>
      <c r="F17" s="100"/>
      <c r="G17" s="100"/>
      <c r="H17" s="100"/>
      <c r="I17" s="100"/>
    </row>
    <row r="18" spans="1:9" ht="15" x14ac:dyDescent="0.2">
      <c r="A18" s="102">
        <v>3231</v>
      </c>
      <c r="B18" s="100" t="s">
        <v>383</v>
      </c>
      <c r="C18" s="103">
        <v>0</v>
      </c>
      <c r="D18" s="100"/>
      <c r="E18" s="100"/>
      <c r="F18" s="100"/>
      <c r="G18" s="100"/>
      <c r="H18" s="100"/>
      <c r="I18" s="100"/>
    </row>
    <row r="19" spans="1:9" ht="15" x14ac:dyDescent="0.2">
      <c r="A19" s="102">
        <v>3232</v>
      </c>
      <c r="B19" s="100" t="s">
        <v>384</v>
      </c>
      <c r="C19" s="103">
        <v>0</v>
      </c>
      <c r="D19" s="100"/>
      <c r="E19" s="96"/>
      <c r="F19" s="100"/>
      <c r="G19" s="100"/>
      <c r="H19" s="100"/>
      <c r="I19" s="100"/>
    </row>
    <row r="20" spans="1:9" ht="15" x14ac:dyDescent="0.2">
      <c r="A20" s="102">
        <v>3233</v>
      </c>
      <c r="B20" s="100" t="s">
        <v>385</v>
      </c>
      <c r="C20" s="103">
        <v>0</v>
      </c>
      <c r="D20" s="100"/>
      <c r="E20" s="100"/>
      <c r="F20" s="100"/>
      <c r="G20" s="100"/>
      <c r="H20" s="100"/>
      <c r="I20" s="100"/>
    </row>
    <row r="21" spans="1:9" ht="15" x14ac:dyDescent="0.2">
      <c r="A21" s="102">
        <v>3239</v>
      </c>
      <c r="B21" s="100" t="s">
        <v>386</v>
      </c>
      <c r="C21" s="103">
        <v>0</v>
      </c>
      <c r="D21" s="100"/>
      <c r="E21" s="100"/>
      <c r="F21" s="100"/>
      <c r="G21" s="100"/>
      <c r="H21" s="100"/>
      <c r="I21" s="100"/>
    </row>
    <row r="22" spans="1:9" ht="15" x14ac:dyDescent="0.2">
      <c r="A22" s="102">
        <v>3240</v>
      </c>
      <c r="B22" s="100" t="s">
        <v>387</v>
      </c>
      <c r="C22" s="103">
        <f>SUM(C23:C25)</f>
        <v>0</v>
      </c>
      <c r="D22" s="100"/>
      <c r="E22" s="100"/>
      <c r="F22" s="100"/>
      <c r="G22" s="100"/>
      <c r="H22" s="100"/>
      <c r="I22" s="100"/>
    </row>
    <row r="23" spans="1:9" ht="15" x14ac:dyDescent="0.2">
      <c r="A23" s="102">
        <v>3241</v>
      </c>
      <c r="B23" s="100" t="s">
        <v>388</v>
      </c>
      <c r="C23" s="103">
        <v>0</v>
      </c>
      <c r="D23" s="100"/>
      <c r="E23" s="100"/>
      <c r="F23" s="100"/>
      <c r="G23" s="100"/>
      <c r="H23" s="100"/>
      <c r="I23" s="100"/>
    </row>
    <row r="24" spans="1:9" ht="15" x14ac:dyDescent="0.2">
      <c r="A24" s="102">
        <v>3242</v>
      </c>
      <c r="B24" s="100" t="s">
        <v>389</v>
      </c>
      <c r="C24" s="103">
        <v>0</v>
      </c>
      <c r="D24" s="100"/>
      <c r="E24" s="100"/>
      <c r="F24" s="100"/>
      <c r="G24" s="100"/>
      <c r="H24" s="100"/>
      <c r="I24" s="100"/>
    </row>
    <row r="25" spans="1:9" ht="15" x14ac:dyDescent="0.2">
      <c r="A25" s="102">
        <v>3243</v>
      </c>
      <c r="B25" s="100" t="s">
        <v>390</v>
      </c>
      <c r="C25" s="103">
        <v>0</v>
      </c>
      <c r="D25" s="100"/>
      <c r="E25" s="100"/>
      <c r="F25" s="100"/>
      <c r="G25" s="100"/>
      <c r="H25" s="100"/>
      <c r="I25" s="100"/>
    </row>
    <row r="26" spans="1:9" ht="15" x14ac:dyDescent="0.2">
      <c r="A26" s="102">
        <v>3250</v>
      </c>
      <c r="B26" s="100" t="s">
        <v>391</v>
      </c>
      <c r="C26" s="103">
        <f>SUM(C27:C29)</f>
        <v>0</v>
      </c>
      <c r="D26" s="100"/>
      <c r="E26" s="100"/>
      <c r="F26" s="100"/>
      <c r="G26" s="100"/>
      <c r="H26" s="100"/>
      <c r="I26" s="100"/>
    </row>
    <row r="27" spans="1:9" ht="15" x14ac:dyDescent="0.2">
      <c r="A27" s="102">
        <v>3251</v>
      </c>
      <c r="B27" s="100" t="s">
        <v>392</v>
      </c>
      <c r="C27" s="103">
        <v>0</v>
      </c>
      <c r="D27" s="100"/>
      <c r="E27" s="100"/>
      <c r="F27" s="100"/>
      <c r="G27" s="100"/>
      <c r="H27" s="100"/>
      <c r="I27" s="100"/>
    </row>
    <row r="28" spans="1:9" ht="15" x14ac:dyDescent="0.2">
      <c r="A28" s="102">
        <v>3252</v>
      </c>
      <c r="B28" s="100" t="s">
        <v>393</v>
      </c>
      <c r="C28" s="103">
        <v>0</v>
      </c>
      <c r="D28" s="100"/>
      <c r="E28" s="100"/>
      <c r="F28" s="100"/>
      <c r="G28" s="100"/>
      <c r="H28" s="100"/>
      <c r="I28" s="100"/>
    </row>
    <row r="29" spans="1:9" ht="15" x14ac:dyDescent="0.2">
      <c r="A29" s="102">
        <v>3253</v>
      </c>
      <c r="B29" s="100" t="s">
        <v>577</v>
      </c>
      <c r="C29" s="103">
        <v>0</v>
      </c>
      <c r="D29" s="100"/>
      <c r="E29" s="100"/>
      <c r="F29" s="100"/>
      <c r="G29" s="100"/>
      <c r="H29" s="100"/>
      <c r="I29" s="100"/>
    </row>
    <row r="30" spans="1:9" ht="15" x14ac:dyDescent="0.2">
      <c r="A30" s="100"/>
      <c r="B30" s="100"/>
      <c r="C30" s="100"/>
      <c r="D30" s="100"/>
      <c r="E30" s="100"/>
      <c r="F30" s="100"/>
      <c r="G30" s="100"/>
      <c r="H30" s="100"/>
      <c r="I30" s="100"/>
    </row>
    <row r="31" spans="1:9" ht="15.75" x14ac:dyDescent="0.25">
      <c r="A31" s="104" t="s">
        <v>506</v>
      </c>
      <c r="B31" s="100"/>
      <c r="C31" s="100"/>
      <c r="D31" s="100"/>
      <c r="E31" s="100"/>
      <c r="F31" s="100"/>
      <c r="G31" s="100"/>
      <c r="H31" s="100"/>
      <c r="I31" s="100"/>
    </row>
    <row r="32" spans="1:9" ht="14.25" x14ac:dyDescent="0.2">
      <c r="A32" s="97"/>
      <c r="B32" s="97"/>
      <c r="C32" s="97"/>
      <c r="D32" s="97"/>
      <c r="E32" s="97"/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rintOptions horizontalCentered="1"/>
  <pageMargins left="0.70866141732283472" right="0.70866141732283472" top="0.74803149606299213" bottom="0.74803149606299213" header="0.31496062992125984" footer="0.31496062992125984"/>
  <pageSetup scale="4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view="pageBreakPreview" topLeftCell="A130" zoomScaleNormal="100" zoomScaleSheetLayoutView="100" workbookViewId="0">
      <selection activeCell="E151" sqref="A1:E151"/>
    </sheetView>
  </sheetViews>
  <sheetFormatPr baseColWidth="10" defaultColWidth="9.140625" defaultRowHeight="11.25" x14ac:dyDescent="0.2"/>
  <cols>
    <col min="1" max="1" width="10" style="6" customWidth="1"/>
    <col min="2" max="2" width="121.42578125" style="6" customWidth="1"/>
    <col min="3" max="3" width="15.28515625" style="6" bestFit="1" customWidth="1"/>
    <col min="4" max="4" width="22" style="6" customWidth="1"/>
    <col min="5" max="5" width="20.42578125" style="6" customWidth="1"/>
    <col min="6" max="16384" width="9.140625" style="6"/>
  </cols>
  <sheetData>
    <row r="1" spans="1:5" s="7" customFormat="1" ht="19.149999999999999" customHeight="1" x14ac:dyDescent="0.25">
      <c r="A1" s="197" t="s">
        <v>589</v>
      </c>
      <c r="B1" s="197"/>
      <c r="C1" s="197"/>
      <c r="D1" s="105" t="s">
        <v>486</v>
      </c>
      <c r="E1" s="106">
        <v>2026</v>
      </c>
    </row>
    <row r="2" spans="1:5" s="7" customFormat="1" ht="19.149999999999999" customHeight="1" x14ac:dyDescent="0.25">
      <c r="A2" s="197" t="s">
        <v>493</v>
      </c>
      <c r="B2" s="197"/>
      <c r="C2" s="197"/>
      <c r="D2" s="105" t="s">
        <v>487</v>
      </c>
      <c r="E2" s="106" t="s">
        <v>489</v>
      </c>
    </row>
    <row r="3" spans="1:5" s="7" customFormat="1" ht="19.149999999999999" customHeight="1" x14ac:dyDescent="0.25">
      <c r="A3" s="197" t="s">
        <v>590</v>
      </c>
      <c r="B3" s="197"/>
      <c r="C3" s="197"/>
      <c r="D3" s="105" t="s">
        <v>488</v>
      </c>
      <c r="E3" s="106">
        <v>2</v>
      </c>
    </row>
    <row r="4" spans="1:5" s="7" customFormat="1" ht="19.149999999999999" customHeight="1" x14ac:dyDescent="0.25">
      <c r="A4" s="197" t="s">
        <v>504</v>
      </c>
      <c r="B4" s="197"/>
      <c r="C4" s="197"/>
      <c r="D4" s="105"/>
      <c r="E4" s="106"/>
    </row>
    <row r="5" spans="1:5" ht="20.25" x14ac:dyDescent="0.2">
      <c r="A5" s="198" t="s">
        <v>113</v>
      </c>
      <c r="B5" s="198"/>
      <c r="C5" s="198"/>
      <c r="D5" s="198"/>
      <c r="E5" s="198"/>
    </row>
    <row r="6" spans="1:5" ht="20.25" x14ac:dyDescent="0.3">
      <c r="A6" s="107"/>
      <c r="B6" s="107"/>
      <c r="C6" s="107"/>
      <c r="D6" s="107"/>
      <c r="E6" s="107"/>
    </row>
    <row r="7" spans="1:5" ht="20.25" x14ac:dyDescent="0.3">
      <c r="A7" s="196" t="s">
        <v>567</v>
      </c>
      <c r="B7" s="196"/>
      <c r="C7" s="196"/>
      <c r="D7" s="196"/>
      <c r="E7" s="142"/>
    </row>
    <row r="8" spans="1:5" ht="20.25" x14ac:dyDescent="0.3">
      <c r="A8" s="108" t="s">
        <v>84</v>
      </c>
      <c r="B8" s="108" t="s">
        <v>81</v>
      </c>
      <c r="C8" s="143">
        <v>2026</v>
      </c>
      <c r="D8" s="143">
        <v>2025</v>
      </c>
      <c r="E8" s="144"/>
    </row>
    <row r="9" spans="1:5" ht="20.25" x14ac:dyDescent="0.3">
      <c r="A9" s="109">
        <v>1111</v>
      </c>
      <c r="B9" s="107" t="s">
        <v>394</v>
      </c>
      <c r="C9" s="110">
        <v>0</v>
      </c>
      <c r="D9" s="110">
        <v>0</v>
      </c>
      <c r="E9" s="107" t="str">
        <f>IF(OR(C9&lt;&gt;0,C10&lt;&gt;0,C11&lt;&gt;0,C12&lt;&gt;0,C13&lt;&gt;0,C14&lt;&gt;0,C15&lt;&gt;0,C16&lt;&gt;0),"","SIN INFORMACIÓN QUE REVELAR")</f>
        <v/>
      </c>
    </row>
    <row r="10" spans="1:5" ht="20.25" x14ac:dyDescent="0.3">
      <c r="A10" s="109">
        <v>1112</v>
      </c>
      <c r="B10" s="107" t="s">
        <v>395</v>
      </c>
      <c r="C10" s="110">
        <v>444435.58</v>
      </c>
      <c r="D10" s="110">
        <v>437018.81</v>
      </c>
      <c r="E10" s="107"/>
    </row>
    <row r="11" spans="1:5" ht="20.25" x14ac:dyDescent="0.3">
      <c r="A11" s="109">
        <v>1113</v>
      </c>
      <c r="B11" s="107" t="s">
        <v>396</v>
      </c>
      <c r="C11" s="110">
        <v>0</v>
      </c>
      <c r="D11" s="110">
        <v>0</v>
      </c>
      <c r="E11" s="107"/>
    </row>
    <row r="12" spans="1:5" ht="20.25" x14ac:dyDescent="0.3">
      <c r="A12" s="109">
        <v>1114</v>
      </c>
      <c r="B12" s="107" t="s">
        <v>114</v>
      </c>
      <c r="C12" s="110">
        <v>0</v>
      </c>
      <c r="D12" s="110">
        <v>0</v>
      </c>
      <c r="E12" s="107"/>
    </row>
    <row r="13" spans="1:5" ht="20.25" x14ac:dyDescent="0.3">
      <c r="A13" s="109">
        <v>1115</v>
      </c>
      <c r="B13" s="107" t="s">
        <v>115</v>
      </c>
      <c r="C13" s="110">
        <v>0</v>
      </c>
      <c r="D13" s="110">
        <v>0</v>
      </c>
      <c r="E13" s="107"/>
    </row>
    <row r="14" spans="1:5" ht="20.25" x14ac:dyDescent="0.3">
      <c r="A14" s="109">
        <v>1116</v>
      </c>
      <c r="B14" s="107" t="s">
        <v>397</v>
      </c>
      <c r="C14" s="110">
        <v>0</v>
      </c>
      <c r="D14" s="110">
        <v>0</v>
      </c>
      <c r="E14" s="107"/>
    </row>
    <row r="15" spans="1:5" ht="20.25" x14ac:dyDescent="0.3">
      <c r="A15" s="109">
        <v>1119</v>
      </c>
      <c r="B15" s="107" t="s">
        <v>398</v>
      </c>
      <c r="C15" s="110">
        <v>0</v>
      </c>
      <c r="D15" s="110">
        <v>0</v>
      </c>
      <c r="E15" s="107"/>
    </row>
    <row r="16" spans="1:5" ht="20.25" x14ac:dyDescent="0.3">
      <c r="A16" s="114">
        <v>1110</v>
      </c>
      <c r="B16" s="112" t="s">
        <v>507</v>
      </c>
      <c r="C16" s="145">
        <f>SUM(C9:C15)</f>
        <v>444435.58</v>
      </c>
      <c r="D16" s="145">
        <f>SUM(D9:D15)</f>
        <v>437018.81</v>
      </c>
      <c r="E16" s="107"/>
    </row>
    <row r="17" spans="1:5" ht="20.25" x14ac:dyDescent="0.3">
      <c r="A17" s="107"/>
      <c r="B17" s="107"/>
      <c r="C17" s="107"/>
      <c r="D17" s="107"/>
      <c r="E17" s="107"/>
    </row>
    <row r="18" spans="1:5" ht="20.25" x14ac:dyDescent="0.3">
      <c r="A18" s="107"/>
      <c r="B18" s="107"/>
      <c r="C18" s="107"/>
      <c r="D18" s="107"/>
      <c r="E18" s="107"/>
    </row>
    <row r="19" spans="1:5" ht="20.25" x14ac:dyDescent="0.3">
      <c r="A19" s="196" t="s">
        <v>568</v>
      </c>
      <c r="B19" s="196"/>
      <c r="C19" s="196"/>
      <c r="D19" s="196"/>
      <c r="E19" s="107"/>
    </row>
    <row r="20" spans="1:5" ht="20.25" x14ac:dyDescent="0.3">
      <c r="A20" s="108" t="s">
        <v>84</v>
      </c>
      <c r="B20" s="108" t="s">
        <v>81</v>
      </c>
      <c r="C20" s="143">
        <v>2026</v>
      </c>
      <c r="D20" s="143">
        <v>2025</v>
      </c>
      <c r="E20" s="107"/>
    </row>
    <row r="21" spans="1:5" ht="20.25" x14ac:dyDescent="0.3">
      <c r="A21" s="114">
        <v>1230</v>
      </c>
      <c r="B21" s="112" t="s">
        <v>144</v>
      </c>
      <c r="C21" s="145">
        <f>SUM(C22:C28)</f>
        <v>0</v>
      </c>
      <c r="D21" s="145">
        <f>SUM(D22:D28)</f>
        <v>0</v>
      </c>
      <c r="E21" s="107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ht="20.25" x14ac:dyDescent="0.3">
      <c r="A22" s="109">
        <v>1231</v>
      </c>
      <c r="B22" s="107" t="s">
        <v>145</v>
      </c>
      <c r="C22" s="110">
        <v>0</v>
      </c>
      <c r="D22" s="110">
        <v>0</v>
      </c>
      <c r="E22" s="107"/>
    </row>
    <row r="23" spans="1:5" ht="20.25" x14ac:dyDescent="0.3">
      <c r="A23" s="109">
        <v>1232</v>
      </c>
      <c r="B23" s="107" t="s">
        <v>146</v>
      </c>
      <c r="C23" s="110">
        <v>0</v>
      </c>
      <c r="D23" s="110">
        <v>0</v>
      </c>
      <c r="E23" s="107"/>
    </row>
    <row r="24" spans="1:5" ht="20.25" x14ac:dyDescent="0.3">
      <c r="A24" s="109">
        <v>1233</v>
      </c>
      <c r="B24" s="107" t="s">
        <v>147</v>
      </c>
      <c r="C24" s="110">
        <v>0</v>
      </c>
      <c r="D24" s="110">
        <v>0</v>
      </c>
      <c r="E24" s="107"/>
    </row>
    <row r="25" spans="1:5" ht="20.25" x14ac:dyDescent="0.3">
      <c r="A25" s="109">
        <v>1234</v>
      </c>
      <c r="B25" s="107" t="s">
        <v>148</v>
      </c>
      <c r="C25" s="110">
        <v>0</v>
      </c>
      <c r="D25" s="110">
        <v>0</v>
      </c>
      <c r="E25" s="107"/>
    </row>
    <row r="26" spans="1:5" ht="20.25" x14ac:dyDescent="0.3">
      <c r="A26" s="109">
        <v>1235</v>
      </c>
      <c r="B26" s="107" t="s">
        <v>149</v>
      </c>
      <c r="C26" s="110">
        <v>0</v>
      </c>
      <c r="D26" s="110">
        <v>0</v>
      </c>
      <c r="E26" s="107"/>
    </row>
    <row r="27" spans="1:5" ht="20.25" x14ac:dyDescent="0.3">
      <c r="A27" s="109">
        <v>1236</v>
      </c>
      <c r="B27" s="107" t="s">
        <v>150</v>
      </c>
      <c r="C27" s="110">
        <v>0</v>
      </c>
      <c r="D27" s="110">
        <v>0</v>
      </c>
      <c r="E27" s="107"/>
    </row>
    <row r="28" spans="1:5" ht="20.25" x14ac:dyDescent="0.3">
      <c r="A28" s="109">
        <v>1239</v>
      </c>
      <c r="B28" s="107" t="s">
        <v>151</v>
      </c>
      <c r="C28" s="110">
        <v>0</v>
      </c>
      <c r="D28" s="110">
        <v>0</v>
      </c>
      <c r="E28" s="107"/>
    </row>
    <row r="29" spans="1:5" ht="20.25" x14ac:dyDescent="0.3">
      <c r="A29" s="114">
        <v>1240</v>
      </c>
      <c r="B29" s="112" t="s">
        <v>152</v>
      </c>
      <c r="C29" s="145">
        <f>SUM(C30:C37)</f>
        <v>872151.81</v>
      </c>
      <c r="D29" s="145">
        <f>SUM(D30:D37)</f>
        <v>161878.97999999998</v>
      </c>
      <c r="E29" s="107"/>
    </row>
    <row r="30" spans="1:5" ht="20.25" x14ac:dyDescent="0.3">
      <c r="A30" s="109">
        <v>1241</v>
      </c>
      <c r="B30" s="107" t="s">
        <v>153</v>
      </c>
      <c r="C30" s="110">
        <v>13630</v>
      </c>
      <c r="D30" s="110">
        <v>55722.62</v>
      </c>
      <c r="E30" s="107"/>
    </row>
    <row r="31" spans="1:5" ht="20.25" x14ac:dyDescent="0.3">
      <c r="A31" s="109">
        <v>1242</v>
      </c>
      <c r="B31" s="107" t="s">
        <v>154</v>
      </c>
      <c r="C31" s="110">
        <v>0</v>
      </c>
      <c r="D31" s="110">
        <v>0</v>
      </c>
      <c r="E31" s="107"/>
    </row>
    <row r="32" spans="1:5" ht="20.25" x14ac:dyDescent="0.3">
      <c r="A32" s="109">
        <v>1243</v>
      </c>
      <c r="B32" s="107" t="s">
        <v>155</v>
      </c>
      <c r="C32" s="110">
        <v>0</v>
      </c>
      <c r="D32" s="110">
        <v>0</v>
      </c>
      <c r="E32" s="107"/>
    </row>
    <row r="33" spans="1:5" ht="20.25" x14ac:dyDescent="0.3">
      <c r="A33" s="109">
        <v>1244</v>
      </c>
      <c r="B33" s="107" t="s">
        <v>156</v>
      </c>
      <c r="C33" s="110">
        <v>827000</v>
      </c>
      <c r="D33" s="110">
        <v>36490</v>
      </c>
      <c r="E33" s="107"/>
    </row>
    <row r="34" spans="1:5" ht="20.25" x14ac:dyDescent="0.3">
      <c r="A34" s="109">
        <v>1245</v>
      </c>
      <c r="B34" s="107" t="s">
        <v>157</v>
      </c>
      <c r="C34" s="110">
        <v>0</v>
      </c>
      <c r="D34" s="110">
        <v>0</v>
      </c>
      <c r="E34" s="107"/>
    </row>
    <row r="35" spans="1:5" ht="20.25" x14ac:dyDescent="0.3">
      <c r="A35" s="109">
        <v>1246</v>
      </c>
      <c r="B35" s="107" t="s">
        <v>158</v>
      </c>
      <c r="C35" s="110">
        <v>31521.81</v>
      </c>
      <c r="D35" s="110">
        <v>69666.36</v>
      </c>
      <c r="E35" s="107"/>
    </row>
    <row r="36" spans="1:5" ht="20.25" x14ac:dyDescent="0.3">
      <c r="A36" s="109">
        <v>1247</v>
      </c>
      <c r="B36" s="107" t="s">
        <v>159</v>
      </c>
      <c r="C36" s="110">
        <v>0</v>
      </c>
      <c r="D36" s="110">
        <v>0</v>
      </c>
      <c r="E36" s="107"/>
    </row>
    <row r="37" spans="1:5" ht="20.25" x14ac:dyDescent="0.3">
      <c r="A37" s="109">
        <v>1248</v>
      </c>
      <c r="B37" s="107" t="s">
        <v>160</v>
      </c>
      <c r="C37" s="110">
        <v>0</v>
      </c>
      <c r="D37" s="110">
        <v>0</v>
      </c>
      <c r="E37" s="107"/>
    </row>
    <row r="38" spans="1:5" ht="20.25" x14ac:dyDescent="0.3">
      <c r="A38" s="146">
        <v>1250</v>
      </c>
      <c r="B38" s="126" t="s">
        <v>162</v>
      </c>
      <c r="C38" s="147">
        <f>SUM(C39:C43)</f>
        <v>0</v>
      </c>
      <c r="D38" s="147">
        <f>SUM(D39:D43)</f>
        <v>0</v>
      </c>
      <c r="E38" s="107"/>
    </row>
    <row r="39" spans="1:5" ht="20.25" x14ac:dyDescent="0.3">
      <c r="A39" s="139">
        <v>1251</v>
      </c>
      <c r="B39" s="140" t="s">
        <v>163</v>
      </c>
      <c r="C39" s="141">
        <v>0</v>
      </c>
      <c r="D39" s="141">
        <v>0</v>
      </c>
      <c r="E39" s="107"/>
    </row>
    <row r="40" spans="1:5" ht="20.25" x14ac:dyDescent="0.3">
      <c r="A40" s="139">
        <v>1252</v>
      </c>
      <c r="B40" s="140" t="s">
        <v>164</v>
      </c>
      <c r="C40" s="141">
        <v>0</v>
      </c>
      <c r="D40" s="141">
        <v>0</v>
      </c>
      <c r="E40" s="107"/>
    </row>
    <row r="41" spans="1:5" ht="20.25" x14ac:dyDescent="0.3">
      <c r="A41" s="139">
        <v>1253</v>
      </c>
      <c r="B41" s="140" t="s">
        <v>165</v>
      </c>
      <c r="C41" s="141">
        <v>0</v>
      </c>
      <c r="D41" s="141">
        <v>0</v>
      </c>
      <c r="E41" s="107"/>
    </row>
    <row r="42" spans="1:5" ht="20.25" x14ac:dyDescent="0.3">
      <c r="A42" s="139">
        <v>1254</v>
      </c>
      <c r="B42" s="140" t="s">
        <v>166</v>
      </c>
      <c r="C42" s="141">
        <v>0</v>
      </c>
      <c r="D42" s="141">
        <v>0</v>
      </c>
      <c r="E42" s="107"/>
    </row>
    <row r="43" spans="1:5" ht="20.25" x14ac:dyDescent="0.3">
      <c r="A43" s="139">
        <v>1259</v>
      </c>
      <c r="B43" s="140" t="s">
        <v>167</v>
      </c>
      <c r="C43" s="141">
        <v>0</v>
      </c>
      <c r="D43" s="141">
        <v>0</v>
      </c>
      <c r="E43" s="107"/>
    </row>
    <row r="44" spans="1:5" ht="20.25" x14ac:dyDescent="0.3">
      <c r="A44" s="107"/>
      <c r="B44" s="148" t="s">
        <v>508</v>
      </c>
      <c r="C44" s="145">
        <f>C21+C29+C38</f>
        <v>872151.81</v>
      </c>
      <c r="D44" s="145">
        <f>D21+D29+D38</f>
        <v>161878.97999999998</v>
      </c>
      <c r="E44" s="107"/>
    </row>
    <row r="45" spans="1:5" ht="20.25" x14ac:dyDescent="0.3">
      <c r="A45" s="107"/>
      <c r="B45" s="107"/>
      <c r="C45" s="107"/>
      <c r="D45" s="107"/>
      <c r="E45" s="107"/>
    </row>
    <row r="46" spans="1:5" ht="20.25" x14ac:dyDescent="0.3">
      <c r="A46" s="196" t="s">
        <v>569</v>
      </c>
      <c r="B46" s="196"/>
      <c r="C46" s="196"/>
      <c r="D46" s="196"/>
      <c r="E46" s="142"/>
    </row>
    <row r="47" spans="1:5" ht="20.25" x14ac:dyDescent="0.3">
      <c r="A47" s="108" t="s">
        <v>84</v>
      </c>
      <c r="B47" s="108" t="s">
        <v>81</v>
      </c>
      <c r="C47" s="143">
        <v>2026</v>
      </c>
      <c r="D47" s="143">
        <v>2025</v>
      </c>
      <c r="E47" s="144"/>
    </row>
    <row r="48" spans="1:5" ht="20.25" x14ac:dyDescent="0.3">
      <c r="A48" s="114">
        <v>3210</v>
      </c>
      <c r="B48" s="112" t="s">
        <v>578</v>
      </c>
      <c r="C48" s="145">
        <v>683922.2</v>
      </c>
      <c r="D48" s="145">
        <v>-543323.35</v>
      </c>
      <c r="E48" s="107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5" ht="20.25" x14ac:dyDescent="0.3">
      <c r="A49" s="109"/>
      <c r="B49" s="148" t="s">
        <v>498</v>
      </c>
      <c r="C49" s="145">
        <f>C54+C66+C94+C97+C50</f>
        <v>183596.27000000002</v>
      </c>
      <c r="D49" s="145">
        <f>D54+D66+D94+D97+D50</f>
        <v>320414.09999999998</v>
      </c>
      <c r="E49" s="107"/>
    </row>
    <row r="50" spans="1:5" ht="20.25" x14ac:dyDescent="0.3">
      <c r="A50" s="149">
        <v>5100</v>
      </c>
      <c r="B50" s="150" t="s">
        <v>272</v>
      </c>
      <c r="C50" s="151">
        <f>SUM(C53+C51)</f>
        <v>0</v>
      </c>
      <c r="D50" s="151">
        <f>SUM(D53+D51)</f>
        <v>0</v>
      </c>
      <c r="E50" s="107"/>
    </row>
    <row r="51" spans="1:5" ht="20.25" x14ac:dyDescent="0.3">
      <c r="A51" s="146">
        <v>5120</v>
      </c>
      <c r="B51" s="152" t="s">
        <v>140</v>
      </c>
      <c r="C51" s="147">
        <f>C52</f>
        <v>0</v>
      </c>
      <c r="D51" s="147">
        <f>D52</f>
        <v>0</v>
      </c>
      <c r="E51" s="107"/>
    </row>
    <row r="52" spans="1:5" ht="20.25" x14ac:dyDescent="0.3">
      <c r="A52" s="139">
        <v>5120</v>
      </c>
      <c r="B52" s="153" t="s">
        <v>140</v>
      </c>
      <c r="C52" s="141">
        <v>0</v>
      </c>
      <c r="D52" s="141">
        <v>0</v>
      </c>
      <c r="E52" s="107"/>
    </row>
    <row r="53" spans="1:5" ht="20.25" x14ac:dyDescent="0.3">
      <c r="A53" s="154">
        <v>5130</v>
      </c>
      <c r="B53" s="155" t="s">
        <v>526</v>
      </c>
      <c r="C53" s="156">
        <v>0</v>
      </c>
      <c r="D53" s="156">
        <v>0</v>
      </c>
      <c r="E53" s="107"/>
    </row>
    <row r="54" spans="1:5" ht="20.25" x14ac:dyDescent="0.3">
      <c r="A54" s="114">
        <v>5400</v>
      </c>
      <c r="B54" s="112" t="s">
        <v>337</v>
      </c>
      <c r="C54" s="145">
        <f>C55+C57+C59+C61+C63</f>
        <v>0</v>
      </c>
      <c r="D54" s="145">
        <f>D55+D57+D59+D61+D63</f>
        <v>0</v>
      </c>
      <c r="E54" s="107"/>
    </row>
    <row r="55" spans="1:5" ht="20.25" x14ac:dyDescent="0.3">
      <c r="A55" s="109">
        <v>5410</v>
      </c>
      <c r="B55" s="107" t="s">
        <v>499</v>
      </c>
      <c r="C55" s="110">
        <f>C56</f>
        <v>0</v>
      </c>
      <c r="D55" s="110">
        <f>D56</f>
        <v>0</v>
      </c>
      <c r="E55" s="107"/>
    </row>
    <row r="56" spans="1:5" ht="20.25" x14ac:dyDescent="0.3">
      <c r="A56" s="109">
        <v>5411</v>
      </c>
      <c r="B56" s="107" t="s">
        <v>339</v>
      </c>
      <c r="C56" s="110">
        <v>0</v>
      </c>
      <c r="D56" s="110">
        <v>0</v>
      </c>
      <c r="E56" s="107"/>
    </row>
    <row r="57" spans="1:5" ht="20.25" x14ac:dyDescent="0.3">
      <c r="A57" s="109">
        <v>5420</v>
      </c>
      <c r="B57" s="107" t="s">
        <v>500</v>
      </c>
      <c r="C57" s="110">
        <f>C58</f>
        <v>0</v>
      </c>
      <c r="D57" s="110">
        <f>D58</f>
        <v>0</v>
      </c>
      <c r="E57" s="107"/>
    </row>
    <row r="58" spans="1:5" ht="20.25" x14ac:dyDescent="0.3">
      <c r="A58" s="109">
        <v>5421</v>
      </c>
      <c r="B58" s="107" t="s">
        <v>342</v>
      </c>
      <c r="C58" s="110">
        <v>0</v>
      </c>
      <c r="D58" s="110">
        <v>0</v>
      </c>
      <c r="E58" s="107"/>
    </row>
    <row r="59" spans="1:5" ht="20.25" x14ac:dyDescent="0.3">
      <c r="A59" s="109">
        <v>5430</v>
      </c>
      <c r="B59" s="107" t="s">
        <v>501</v>
      </c>
      <c r="C59" s="110">
        <f>C60</f>
        <v>0</v>
      </c>
      <c r="D59" s="110">
        <f>D60</f>
        <v>0</v>
      </c>
      <c r="E59" s="107"/>
    </row>
    <row r="60" spans="1:5" ht="20.25" x14ac:dyDescent="0.3">
      <c r="A60" s="109">
        <v>5431</v>
      </c>
      <c r="B60" s="107" t="s">
        <v>345</v>
      </c>
      <c r="C60" s="110">
        <v>0</v>
      </c>
      <c r="D60" s="110">
        <v>0</v>
      </c>
      <c r="E60" s="107"/>
    </row>
    <row r="61" spans="1:5" ht="20.25" x14ac:dyDescent="0.3">
      <c r="A61" s="109">
        <v>5440</v>
      </c>
      <c r="B61" s="107" t="s">
        <v>502</v>
      </c>
      <c r="C61" s="110">
        <f>C62</f>
        <v>0</v>
      </c>
      <c r="D61" s="110">
        <f>D62</f>
        <v>0</v>
      </c>
      <c r="E61" s="107"/>
    </row>
    <row r="62" spans="1:5" ht="20.25" x14ac:dyDescent="0.3">
      <c r="A62" s="109">
        <v>5441</v>
      </c>
      <c r="B62" s="107" t="s">
        <v>502</v>
      </c>
      <c r="C62" s="110">
        <v>0</v>
      </c>
      <c r="D62" s="110">
        <v>0</v>
      </c>
      <c r="E62" s="107"/>
    </row>
    <row r="63" spans="1:5" ht="20.25" x14ac:dyDescent="0.3">
      <c r="A63" s="109">
        <v>5450</v>
      </c>
      <c r="B63" s="107" t="s">
        <v>503</v>
      </c>
      <c r="C63" s="110">
        <f>SUM(C64:C65)</f>
        <v>0</v>
      </c>
      <c r="D63" s="110">
        <f>SUM(D64:D65)</f>
        <v>0</v>
      </c>
      <c r="E63" s="107"/>
    </row>
    <row r="64" spans="1:5" ht="20.25" x14ac:dyDescent="0.3">
      <c r="A64" s="109">
        <v>5451</v>
      </c>
      <c r="B64" s="107" t="s">
        <v>349</v>
      </c>
      <c r="C64" s="110">
        <v>0</v>
      </c>
      <c r="D64" s="110">
        <v>0</v>
      </c>
      <c r="E64" s="107"/>
    </row>
    <row r="65" spans="1:5" ht="20.25" x14ac:dyDescent="0.3">
      <c r="A65" s="109">
        <v>5452</v>
      </c>
      <c r="B65" s="107" t="s">
        <v>350</v>
      </c>
      <c r="C65" s="110">
        <v>0</v>
      </c>
      <c r="D65" s="110">
        <v>0</v>
      </c>
      <c r="E65" s="107"/>
    </row>
    <row r="66" spans="1:5" ht="20.25" x14ac:dyDescent="0.3">
      <c r="A66" s="114">
        <v>5500</v>
      </c>
      <c r="B66" s="112" t="s">
        <v>351</v>
      </c>
      <c r="C66" s="145">
        <f>C67+C76+C79+C85</f>
        <v>183596.27000000002</v>
      </c>
      <c r="D66" s="145">
        <f>D67+D76+D79+D85</f>
        <v>320414.09999999998</v>
      </c>
      <c r="E66" s="107"/>
    </row>
    <row r="67" spans="1:5" ht="20.25" x14ac:dyDescent="0.3">
      <c r="A67" s="109">
        <v>5510</v>
      </c>
      <c r="B67" s="107" t="s">
        <v>352</v>
      </c>
      <c r="C67" s="110">
        <f>SUM(C68:C75)</f>
        <v>183596.27000000002</v>
      </c>
      <c r="D67" s="110">
        <f>SUM(D68:D75)</f>
        <v>320414.09999999998</v>
      </c>
      <c r="E67" s="107"/>
    </row>
    <row r="68" spans="1:5" ht="20.25" x14ac:dyDescent="0.3">
      <c r="A68" s="109">
        <v>5511</v>
      </c>
      <c r="B68" s="107" t="s">
        <v>353</v>
      </c>
      <c r="C68" s="110">
        <v>0</v>
      </c>
      <c r="D68" s="110">
        <v>0</v>
      </c>
      <c r="E68" s="107"/>
    </row>
    <row r="69" spans="1:5" ht="20.25" x14ac:dyDescent="0.3">
      <c r="A69" s="109">
        <v>5512</v>
      </c>
      <c r="B69" s="107" t="s">
        <v>354</v>
      </c>
      <c r="C69" s="110">
        <v>0</v>
      </c>
      <c r="D69" s="110">
        <v>0</v>
      </c>
      <c r="E69" s="107"/>
    </row>
    <row r="70" spans="1:5" ht="20.25" x14ac:dyDescent="0.3">
      <c r="A70" s="109">
        <v>5513</v>
      </c>
      <c r="B70" s="107" t="s">
        <v>355</v>
      </c>
      <c r="C70" s="110">
        <v>29313.14</v>
      </c>
      <c r="D70" s="110">
        <v>58626.28</v>
      </c>
      <c r="E70" s="107"/>
    </row>
    <row r="71" spans="1:5" ht="20.25" x14ac:dyDescent="0.3">
      <c r="A71" s="109">
        <v>5514</v>
      </c>
      <c r="B71" s="107" t="s">
        <v>356</v>
      </c>
      <c r="C71" s="110">
        <v>0</v>
      </c>
      <c r="D71" s="110">
        <v>0</v>
      </c>
      <c r="E71" s="107"/>
    </row>
    <row r="72" spans="1:5" ht="20.25" x14ac:dyDescent="0.3">
      <c r="A72" s="109">
        <v>5515</v>
      </c>
      <c r="B72" s="107" t="s">
        <v>357</v>
      </c>
      <c r="C72" s="110">
        <v>144191.13</v>
      </c>
      <c r="D72" s="110">
        <v>261787.82</v>
      </c>
      <c r="E72" s="107"/>
    </row>
    <row r="73" spans="1:5" ht="20.25" x14ac:dyDescent="0.3">
      <c r="A73" s="109">
        <v>5516</v>
      </c>
      <c r="B73" s="107" t="s">
        <v>358</v>
      </c>
      <c r="C73" s="110">
        <v>0</v>
      </c>
      <c r="D73" s="110">
        <v>0</v>
      </c>
      <c r="E73" s="107"/>
    </row>
    <row r="74" spans="1:5" ht="20.25" x14ac:dyDescent="0.3">
      <c r="A74" s="109">
        <v>5517</v>
      </c>
      <c r="B74" s="107" t="s">
        <v>359</v>
      </c>
      <c r="C74" s="110">
        <v>0</v>
      </c>
      <c r="D74" s="110">
        <v>0</v>
      </c>
      <c r="E74" s="107"/>
    </row>
    <row r="75" spans="1:5" ht="20.25" x14ac:dyDescent="0.3">
      <c r="A75" s="109">
        <v>5518</v>
      </c>
      <c r="B75" s="107" t="s">
        <v>41</v>
      </c>
      <c r="C75" s="110">
        <v>10092</v>
      </c>
      <c r="D75" s="110">
        <v>0</v>
      </c>
      <c r="E75" s="107"/>
    </row>
    <row r="76" spans="1:5" ht="20.25" x14ac:dyDescent="0.3">
      <c r="A76" s="109">
        <v>5520</v>
      </c>
      <c r="B76" s="107" t="s">
        <v>40</v>
      </c>
      <c r="C76" s="110">
        <f>SUM(C77:C78)</f>
        <v>0</v>
      </c>
      <c r="D76" s="110">
        <f>SUM(D77:D78)</f>
        <v>0</v>
      </c>
      <c r="E76" s="107"/>
    </row>
    <row r="77" spans="1:5" ht="20.25" x14ac:dyDescent="0.3">
      <c r="A77" s="109">
        <v>5521</v>
      </c>
      <c r="B77" s="107" t="s">
        <v>360</v>
      </c>
      <c r="C77" s="110">
        <v>0</v>
      </c>
      <c r="D77" s="110">
        <v>0</v>
      </c>
      <c r="E77" s="107"/>
    </row>
    <row r="78" spans="1:5" ht="20.25" x14ac:dyDescent="0.3">
      <c r="A78" s="109">
        <v>5522</v>
      </c>
      <c r="B78" s="107" t="s">
        <v>361</v>
      </c>
      <c r="C78" s="110">
        <v>0</v>
      </c>
      <c r="D78" s="110">
        <v>0</v>
      </c>
      <c r="E78" s="107"/>
    </row>
    <row r="79" spans="1:5" ht="20.25" x14ac:dyDescent="0.3">
      <c r="A79" s="109">
        <v>5530</v>
      </c>
      <c r="B79" s="107" t="s">
        <v>362</v>
      </c>
      <c r="C79" s="110">
        <f>SUM(C80:C84)</f>
        <v>0</v>
      </c>
      <c r="D79" s="110">
        <f>SUM(D80:D84)</f>
        <v>0</v>
      </c>
      <c r="E79" s="107"/>
    </row>
    <row r="80" spans="1:5" ht="20.25" x14ac:dyDescent="0.3">
      <c r="A80" s="109">
        <v>5531</v>
      </c>
      <c r="B80" s="107" t="s">
        <v>363</v>
      </c>
      <c r="C80" s="110">
        <v>0</v>
      </c>
      <c r="D80" s="110">
        <v>0</v>
      </c>
      <c r="E80" s="107"/>
    </row>
    <row r="81" spans="1:5" ht="20.25" x14ac:dyDescent="0.3">
      <c r="A81" s="109">
        <v>5532</v>
      </c>
      <c r="B81" s="107" t="s">
        <v>364</v>
      </c>
      <c r="C81" s="110">
        <v>0</v>
      </c>
      <c r="D81" s="110">
        <v>0</v>
      </c>
      <c r="E81" s="107"/>
    </row>
    <row r="82" spans="1:5" ht="20.25" x14ac:dyDescent="0.3">
      <c r="A82" s="109">
        <v>5533</v>
      </c>
      <c r="B82" s="107" t="s">
        <v>365</v>
      </c>
      <c r="C82" s="110">
        <v>0</v>
      </c>
      <c r="D82" s="110">
        <v>0</v>
      </c>
      <c r="E82" s="107"/>
    </row>
    <row r="83" spans="1:5" ht="20.25" x14ac:dyDescent="0.3">
      <c r="A83" s="109">
        <v>5534</v>
      </c>
      <c r="B83" s="107" t="s">
        <v>366</v>
      </c>
      <c r="C83" s="110">
        <v>0</v>
      </c>
      <c r="D83" s="110">
        <v>0</v>
      </c>
      <c r="E83" s="107"/>
    </row>
    <row r="84" spans="1:5" ht="20.25" x14ac:dyDescent="0.3">
      <c r="A84" s="109">
        <v>5535</v>
      </c>
      <c r="B84" s="107" t="s">
        <v>367</v>
      </c>
      <c r="C84" s="110">
        <v>0</v>
      </c>
      <c r="D84" s="110">
        <v>0</v>
      </c>
      <c r="E84" s="107"/>
    </row>
    <row r="85" spans="1:5" ht="20.25" x14ac:dyDescent="0.3">
      <c r="A85" s="109">
        <v>5590</v>
      </c>
      <c r="B85" s="107" t="s">
        <v>368</v>
      </c>
      <c r="C85" s="110">
        <f>SUM(C86:C93)</f>
        <v>0</v>
      </c>
      <c r="D85" s="110">
        <f>SUM(D86:D93)</f>
        <v>0</v>
      </c>
      <c r="E85" s="107"/>
    </row>
    <row r="86" spans="1:5" ht="20.25" x14ac:dyDescent="0.3">
      <c r="A86" s="109">
        <v>5591</v>
      </c>
      <c r="B86" s="107" t="s">
        <v>369</v>
      </c>
      <c r="C86" s="110">
        <v>0</v>
      </c>
      <c r="D86" s="110">
        <v>0</v>
      </c>
      <c r="E86" s="107"/>
    </row>
    <row r="87" spans="1:5" ht="20.25" x14ac:dyDescent="0.3">
      <c r="A87" s="109">
        <v>5592</v>
      </c>
      <c r="B87" s="107" t="s">
        <v>370</v>
      </c>
      <c r="C87" s="110">
        <v>0</v>
      </c>
      <c r="D87" s="110">
        <v>0</v>
      </c>
      <c r="E87" s="107"/>
    </row>
    <row r="88" spans="1:5" ht="20.25" x14ac:dyDescent="0.3">
      <c r="A88" s="109">
        <v>5593</v>
      </c>
      <c r="B88" s="107" t="s">
        <v>371</v>
      </c>
      <c r="C88" s="110">
        <v>0</v>
      </c>
      <c r="D88" s="110">
        <v>0</v>
      </c>
      <c r="E88" s="107"/>
    </row>
    <row r="89" spans="1:5" ht="20.25" x14ac:dyDescent="0.3">
      <c r="A89" s="109">
        <v>5594</v>
      </c>
      <c r="B89" s="107" t="s">
        <v>372</v>
      </c>
      <c r="C89" s="110">
        <v>0</v>
      </c>
      <c r="D89" s="110">
        <v>0</v>
      </c>
      <c r="E89" s="107"/>
    </row>
    <row r="90" spans="1:5" ht="20.25" x14ac:dyDescent="0.3">
      <c r="A90" s="109">
        <v>5595</v>
      </c>
      <c r="B90" s="107" t="s">
        <v>373</v>
      </c>
      <c r="C90" s="110">
        <v>0</v>
      </c>
      <c r="D90" s="110">
        <v>0</v>
      </c>
      <c r="E90" s="107"/>
    </row>
    <row r="91" spans="1:5" ht="20.25" x14ac:dyDescent="0.3">
      <c r="A91" s="109">
        <v>5596</v>
      </c>
      <c r="B91" s="107" t="s">
        <v>268</v>
      </c>
      <c r="C91" s="110">
        <v>0</v>
      </c>
      <c r="D91" s="110">
        <v>0</v>
      </c>
      <c r="E91" s="107"/>
    </row>
    <row r="92" spans="1:5" ht="20.25" x14ac:dyDescent="0.3">
      <c r="A92" s="109">
        <v>5597</v>
      </c>
      <c r="B92" s="107" t="s">
        <v>374</v>
      </c>
      <c r="C92" s="110">
        <v>0</v>
      </c>
      <c r="D92" s="110">
        <v>0</v>
      </c>
      <c r="E92" s="107"/>
    </row>
    <row r="93" spans="1:5" ht="20.25" x14ac:dyDescent="0.3">
      <c r="A93" s="109">
        <v>5599</v>
      </c>
      <c r="B93" s="107" t="s">
        <v>375</v>
      </c>
      <c r="C93" s="110">
        <v>0</v>
      </c>
      <c r="D93" s="110">
        <v>0</v>
      </c>
      <c r="E93" s="107"/>
    </row>
    <row r="94" spans="1:5" ht="20.25" x14ac:dyDescent="0.3">
      <c r="A94" s="114">
        <v>5600</v>
      </c>
      <c r="B94" s="112" t="s">
        <v>39</v>
      </c>
      <c r="C94" s="145">
        <f>C95</f>
        <v>0</v>
      </c>
      <c r="D94" s="145">
        <f>D95</f>
        <v>0</v>
      </c>
      <c r="E94" s="107"/>
    </row>
    <row r="95" spans="1:5" ht="20.25" x14ac:dyDescent="0.3">
      <c r="A95" s="109">
        <v>5610</v>
      </c>
      <c r="B95" s="107" t="s">
        <v>376</v>
      </c>
      <c r="C95" s="110">
        <f>C96</f>
        <v>0</v>
      </c>
      <c r="D95" s="110">
        <f>D96</f>
        <v>0</v>
      </c>
      <c r="E95" s="107"/>
    </row>
    <row r="96" spans="1:5" ht="20.25" x14ac:dyDescent="0.3">
      <c r="A96" s="109">
        <v>5611</v>
      </c>
      <c r="B96" s="107" t="s">
        <v>377</v>
      </c>
      <c r="C96" s="110">
        <v>0</v>
      </c>
      <c r="D96" s="110">
        <v>0</v>
      </c>
      <c r="E96" s="107"/>
    </row>
    <row r="97" spans="1:5" ht="20.25" x14ac:dyDescent="0.3">
      <c r="A97" s="114">
        <v>2110</v>
      </c>
      <c r="B97" s="157" t="s">
        <v>509</v>
      </c>
      <c r="C97" s="145">
        <f>SUM(C98:C102)</f>
        <v>0</v>
      </c>
      <c r="D97" s="145">
        <f>SUM(D98:D102)</f>
        <v>0</v>
      </c>
      <c r="E97" s="107"/>
    </row>
    <row r="98" spans="1:5" ht="20.25" x14ac:dyDescent="0.3">
      <c r="A98" s="109">
        <v>2111</v>
      </c>
      <c r="B98" s="107" t="s">
        <v>510</v>
      </c>
      <c r="C98" s="110">
        <v>0</v>
      </c>
      <c r="D98" s="110">
        <v>0</v>
      </c>
      <c r="E98" s="107"/>
    </row>
    <row r="99" spans="1:5" ht="20.25" x14ac:dyDescent="0.3">
      <c r="A99" s="109">
        <v>2112</v>
      </c>
      <c r="B99" s="107" t="s">
        <v>511</v>
      </c>
      <c r="C99" s="110">
        <v>0</v>
      </c>
      <c r="D99" s="110">
        <v>0</v>
      </c>
      <c r="E99" s="107"/>
    </row>
    <row r="100" spans="1:5" ht="20.25" x14ac:dyDescent="0.3">
      <c r="A100" s="109">
        <v>2112</v>
      </c>
      <c r="B100" s="107" t="s">
        <v>512</v>
      </c>
      <c r="C100" s="110">
        <v>0</v>
      </c>
      <c r="D100" s="110">
        <v>0</v>
      </c>
      <c r="E100" s="107"/>
    </row>
    <row r="101" spans="1:5" ht="20.25" x14ac:dyDescent="0.3">
      <c r="A101" s="109">
        <v>2115</v>
      </c>
      <c r="B101" s="107" t="s">
        <v>513</v>
      </c>
      <c r="C101" s="110">
        <v>0</v>
      </c>
      <c r="D101" s="110">
        <v>0</v>
      </c>
      <c r="E101" s="107"/>
    </row>
    <row r="102" spans="1:5" ht="20.25" x14ac:dyDescent="0.3">
      <c r="A102" s="109">
        <v>2114</v>
      </c>
      <c r="B102" s="107" t="s">
        <v>514</v>
      </c>
      <c r="C102" s="110">
        <v>0</v>
      </c>
      <c r="D102" s="110">
        <v>0</v>
      </c>
      <c r="E102" s="107"/>
    </row>
    <row r="103" spans="1:5" ht="20.25" x14ac:dyDescent="0.3">
      <c r="A103" s="154"/>
      <c r="B103" s="158" t="s">
        <v>527</v>
      </c>
      <c r="C103" s="151">
        <f>+C104+C106+C112</f>
        <v>49266</v>
      </c>
      <c r="D103" s="151">
        <f>+D104+D106+D112</f>
        <v>0</v>
      </c>
      <c r="E103" s="107"/>
    </row>
    <row r="104" spans="1:5" ht="20.25" x14ac:dyDescent="0.3">
      <c r="A104" s="149">
        <v>1270</v>
      </c>
      <c r="B104" s="150" t="s">
        <v>168</v>
      </c>
      <c r="C104" s="159">
        <f>+C105</f>
        <v>0</v>
      </c>
      <c r="D104" s="159">
        <f>+D105</f>
        <v>0</v>
      </c>
      <c r="E104" s="107"/>
    </row>
    <row r="105" spans="1:5" ht="20.25" x14ac:dyDescent="0.3">
      <c r="A105" s="154">
        <v>1273</v>
      </c>
      <c r="B105" s="155" t="s">
        <v>528</v>
      </c>
      <c r="C105" s="160">
        <v>0</v>
      </c>
      <c r="D105" s="160">
        <v>0</v>
      </c>
      <c r="E105" s="107"/>
    </row>
    <row r="106" spans="1:5" ht="20.25" x14ac:dyDescent="0.3">
      <c r="A106" s="149">
        <v>1140</v>
      </c>
      <c r="B106" s="150" t="s">
        <v>580</v>
      </c>
      <c r="C106" s="161">
        <f>SUM(C107:C111)</f>
        <v>0</v>
      </c>
      <c r="D106" s="161">
        <f>SUM(D107:D111)</f>
        <v>0</v>
      </c>
      <c r="E106" s="107"/>
    </row>
    <row r="107" spans="1:5" ht="20.25" x14ac:dyDescent="0.3">
      <c r="A107" s="154">
        <v>1141</v>
      </c>
      <c r="B107" s="155" t="s">
        <v>133</v>
      </c>
      <c r="C107" s="162">
        <v>0</v>
      </c>
      <c r="D107" s="162">
        <v>0</v>
      </c>
      <c r="E107" s="107"/>
    </row>
    <row r="108" spans="1:5" ht="20.25" x14ac:dyDescent="0.3">
      <c r="A108" s="154">
        <v>1142</v>
      </c>
      <c r="B108" s="155" t="s">
        <v>134</v>
      </c>
      <c r="C108" s="162">
        <v>0</v>
      </c>
      <c r="D108" s="162">
        <v>0</v>
      </c>
      <c r="E108" s="107"/>
    </row>
    <row r="109" spans="1:5" ht="20.25" x14ac:dyDescent="0.3">
      <c r="A109" s="154">
        <v>1143</v>
      </c>
      <c r="B109" s="155" t="s">
        <v>135</v>
      </c>
      <c r="C109" s="162">
        <v>0</v>
      </c>
      <c r="D109" s="162">
        <v>0</v>
      </c>
      <c r="E109" s="107"/>
    </row>
    <row r="110" spans="1:5" ht="20.25" x14ac:dyDescent="0.3">
      <c r="A110" s="154">
        <v>1144</v>
      </c>
      <c r="B110" s="155" t="s">
        <v>136</v>
      </c>
      <c r="C110" s="162">
        <v>0</v>
      </c>
      <c r="D110" s="162">
        <v>0</v>
      </c>
      <c r="E110" s="107"/>
    </row>
    <row r="111" spans="1:5" ht="20.25" x14ac:dyDescent="0.3">
      <c r="A111" s="154">
        <v>1145</v>
      </c>
      <c r="B111" s="155" t="s">
        <v>137</v>
      </c>
      <c r="C111" s="162">
        <v>0</v>
      </c>
      <c r="D111" s="162">
        <v>0</v>
      </c>
      <c r="E111" s="107"/>
    </row>
    <row r="112" spans="1:5" ht="20.25" x14ac:dyDescent="0.3">
      <c r="A112" s="149">
        <v>1150</v>
      </c>
      <c r="B112" s="150" t="s">
        <v>139</v>
      </c>
      <c r="C112" s="161">
        <f>SUM(C113)</f>
        <v>49266</v>
      </c>
      <c r="D112" s="161">
        <f>SUM(D113)</f>
        <v>0</v>
      </c>
      <c r="E112" s="107"/>
    </row>
    <row r="113" spans="1:5" ht="20.25" x14ac:dyDescent="0.3">
      <c r="A113" s="154">
        <v>1151</v>
      </c>
      <c r="B113" s="155" t="s">
        <v>140</v>
      </c>
      <c r="C113" s="162">
        <v>49266</v>
      </c>
      <c r="D113" s="162">
        <v>0</v>
      </c>
      <c r="E113" s="107"/>
    </row>
    <row r="114" spans="1:5" ht="20.25" x14ac:dyDescent="0.3">
      <c r="A114" s="154"/>
      <c r="B114" s="158" t="s">
        <v>581</v>
      </c>
      <c r="C114" s="151">
        <f>+C115+C137</f>
        <v>0</v>
      </c>
      <c r="D114" s="151">
        <f>+D115+D137</f>
        <v>0</v>
      </c>
      <c r="E114" s="107"/>
    </row>
    <row r="115" spans="1:5" ht="20.25" x14ac:dyDescent="0.3">
      <c r="A115" s="149">
        <v>4300</v>
      </c>
      <c r="B115" s="163" t="s">
        <v>254</v>
      </c>
      <c r="C115" s="159">
        <f>C129+C116+C119+C125+C127</f>
        <v>0</v>
      </c>
      <c r="D115" s="164">
        <f>D129+D116+D119+D125+D127</f>
        <v>0</v>
      </c>
      <c r="E115" s="107"/>
    </row>
    <row r="116" spans="1:5" ht="20.25" x14ac:dyDescent="0.3">
      <c r="A116" s="149">
        <v>4310</v>
      </c>
      <c r="B116" s="163" t="s">
        <v>255</v>
      </c>
      <c r="C116" s="159">
        <f>SUM(C117:C118)</f>
        <v>0</v>
      </c>
      <c r="D116" s="159">
        <f>SUM(D117:D118)</f>
        <v>0</v>
      </c>
      <c r="E116" s="107"/>
    </row>
    <row r="117" spans="1:5" ht="20.25" x14ac:dyDescent="0.3">
      <c r="A117" s="154">
        <v>4311</v>
      </c>
      <c r="B117" s="165" t="s">
        <v>423</v>
      </c>
      <c r="C117" s="160">
        <v>0</v>
      </c>
      <c r="D117" s="166">
        <v>0</v>
      </c>
      <c r="E117" s="107"/>
    </row>
    <row r="118" spans="1:5" ht="20.25" x14ac:dyDescent="0.3">
      <c r="A118" s="154">
        <v>4319</v>
      </c>
      <c r="B118" s="165" t="s">
        <v>256</v>
      </c>
      <c r="C118" s="160">
        <v>0</v>
      </c>
      <c r="D118" s="166">
        <v>0</v>
      </c>
      <c r="E118" s="107"/>
    </row>
    <row r="119" spans="1:5" ht="20.25" x14ac:dyDescent="0.3">
      <c r="A119" s="149">
        <v>4320</v>
      </c>
      <c r="B119" s="163" t="s">
        <v>257</v>
      </c>
      <c r="C119" s="159">
        <f>SUM(C120:C124)</f>
        <v>0</v>
      </c>
      <c r="D119" s="159">
        <f>SUM(D120:D124)</f>
        <v>0</v>
      </c>
      <c r="E119" s="107"/>
    </row>
    <row r="120" spans="1:5" ht="20.25" x14ac:dyDescent="0.3">
      <c r="A120" s="154">
        <v>4321</v>
      </c>
      <c r="B120" s="165" t="s">
        <v>258</v>
      </c>
      <c r="C120" s="160">
        <v>0</v>
      </c>
      <c r="D120" s="166">
        <v>0</v>
      </c>
      <c r="E120" s="107"/>
    </row>
    <row r="121" spans="1:5" ht="20.25" x14ac:dyDescent="0.3">
      <c r="A121" s="154">
        <v>4322</v>
      </c>
      <c r="B121" s="165" t="s">
        <v>259</v>
      </c>
      <c r="C121" s="160">
        <v>0</v>
      </c>
      <c r="D121" s="166">
        <v>0</v>
      </c>
      <c r="E121" s="107"/>
    </row>
    <row r="122" spans="1:5" ht="20.25" x14ac:dyDescent="0.3">
      <c r="A122" s="154">
        <v>4323</v>
      </c>
      <c r="B122" s="165" t="s">
        <v>260</v>
      </c>
      <c r="C122" s="160">
        <v>0</v>
      </c>
      <c r="D122" s="166">
        <v>0</v>
      </c>
      <c r="E122" s="107"/>
    </row>
    <row r="123" spans="1:5" ht="20.25" x14ac:dyDescent="0.3">
      <c r="A123" s="154">
        <v>4324</v>
      </c>
      <c r="B123" s="165" t="s">
        <v>261</v>
      </c>
      <c r="C123" s="160">
        <v>0</v>
      </c>
      <c r="D123" s="166">
        <v>0</v>
      </c>
      <c r="E123" s="107"/>
    </row>
    <row r="124" spans="1:5" ht="20.25" x14ac:dyDescent="0.3">
      <c r="A124" s="154">
        <v>4325</v>
      </c>
      <c r="B124" s="165" t="s">
        <v>262</v>
      </c>
      <c r="C124" s="160">
        <v>0</v>
      </c>
      <c r="D124" s="166">
        <v>0</v>
      </c>
      <c r="E124" s="107"/>
    </row>
    <row r="125" spans="1:5" ht="20.25" x14ac:dyDescent="0.3">
      <c r="A125" s="149">
        <v>4330</v>
      </c>
      <c r="B125" s="163" t="s">
        <v>263</v>
      </c>
      <c r="C125" s="159">
        <f>C126</f>
        <v>0</v>
      </c>
      <c r="D125" s="159">
        <f>D126</f>
        <v>0</v>
      </c>
      <c r="E125" s="107"/>
    </row>
    <row r="126" spans="1:5" ht="20.25" x14ac:dyDescent="0.3">
      <c r="A126" s="154">
        <v>4331</v>
      </c>
      <c r="B126" s="165" t="s">
        <v>263</v>
      </c>
      <c r="C126" s="160">
        <v>0</v>
      </c>
      <c r="D126" s="166">
        <v>0</v>
      </c>
      <c r="E126" s="107"/>
    </row>
    <row r="127" spans="1:5" ht="20.25" x14ac:dyDescent="0.3">
      <c r="A127" s="149">
        <v>4340</v>
      </c>
      <c r="B127" s="163" t="s">
        <v>264</v>
      </c>
      <c r="C127" s="159">
        <f>C128</f>
        <v>0</v>
      </c>
      <c r="D127" s="159">
        <f>D128</f>
        <v>0</v>
      </c>
      <c r="E127" s="107"/>
    </row>
    <row r="128" spans="1:5" ht="20.25" x14ac:dyDescent="0.3">
      <c r="A128" s="154">
        <v>4341</v>
      </c>
      <c r="B128" s="165" t="s">
        <v>264</v>
      </c>
      <c r="C128" s="160">
        <v>0</v>
      </c>
      <c r="D128" s="166">
        <v>0</v>
      </c>
      <c r="E128" s="107"/>
    </row>
    <row r="129" spans="1:5" ht="20.25" x14ac:dyDescent="0.3">
      <c r="A129" s="146">
        <v>4390</v>
      </c>
      <c r="B129" s="167" t="s">
        <v>265</v>
      </c>
      <c r="C129" s="168">
        <f>SUM(C130:C136)</f>
        <v>0</v>
      </c>
      <c r="D129" s="168">
        <f>SUM(D130:D136)</f>
        <v>0</v>
      </c>
      <c r="E129" s="107"/>
    </row>
    <row r="130" spans="1:5" ht="20.25" x14ac:dyDescent="0.3">
      <c r="A130" s="169">
        <v>4392</v>
      </c>
      <c r="B130" s="170" t="s">
        <v>266</v>
      </c>
      <c r="C130" s="171">
        <v>0</v>
      </c>
      <c r="D130" s="171">
        <v>0</v>
      </c>
      <c r="E130" s="107"/>
    </row>
    <row r="131" spans="1:5" ht="20.25" x14ac:dyDescent="0.3">
      <c r="A131" s="169">
        <v>4393</v>
      </c>
      <c r="B131" s="170" t="s">
        <v>424</v>
      </c>
      <c r="C131" s="171">
        <v>0</v>
      </c>
      <c r="D131" s="171">
        <v>0</v>
      </c>
      <c r="E131" s="107"/>
    </row>
    <row r="132" spans="1:5" ht="20.25" x14ac:dyDescent="0.3">
      <c r="A132" s="169">
        <v>4394</v>
      </c>
      <c r="B132" s="170" t="s">
        <v>267</v>
      </c>
      <c r="C132" s="171">
        <v>0</v>
      </c>
      <c r="D132" s="171">
        <v>0</v>
      </c>
      <c r="E132" s="107"/>
    </row>
    <row r="133" spans="1:5" ht="20.25" x14ac:dyDescent="0.3">
      <c r="A133" s="169">
        <v>4395</v>
      </c>
      <c r="B133" s="170" t="s">
        <v>268</v>
      </c>
      <c r="C133" s="171">
        <v>0</v>
      </c>
      <c r="D133" s="171">
        <v>0</v>
      </c>
      <c r="E133" s="107"/>
    </row>
    <row r="134" spans="1:5" ht="20.25" x14ac:dyDescent="0.3">
      <c r="A134" s="169">
        <v>4396</v>
      </c>
      <c r="B134" s="170" t="s">
        <v>269</v>
      </c>
      <c r="C134" s="171">
        <v>0</v>
      </c>
      <c r="D134" s="171">
        <v>0</v>
      </c>
      <c r="E134" s="107"/>
    </row>
    <row r="135" spans="1:5" ht="20.25" x14ac:dyDescent="0.3">
      <c r="A135" s="169">
        <v>4397</v>
      </c>
      <c r="B135" s="170" t="s">
        <v>425</v>
      </c>
      <c r="C135" s="171">
        <v>0</v>
      </c>
      <c r="D135" s="171">
        <v>0</v>
      </c>
      <c r="E135" s="107"/>
    </row>
    <row r="136" spans="1:5" ht="20.25" x14ac:dyDescent="0.3">
      <c r="A136" s="154">
        <v>4399</v>
      </c>
      <c r="B136" s="165" t="s">
        <v>265</v>
      </c>
      <c r="C136" s="160">
        <v>0</v>
      </c>
      <c r="D136" s="160">
        <v>0</v>
      </c>
      <c r="E136" s="107"/>
    </row>
    <row r="137" spans="1:5" ht="20.25" x14ac:dyDescent="0.3">
      <c r="A137" s="114">
        <v>1120</v>
      </c>
      <c r="B137" s="157" t="s">
        <v>515</v>
      </c>
      <c r="C137" s="145">
        <f>SUM(C138:C146)</f>
        <v>0</v>
      </c>
      <c r="D137" s="145">
        <f>SUM(D138:D146)</f>
        <v>0</v>
      </c>
      <c r="E137" s="107"/>
    </row>
    <row r="138" spans="1:5" ht="20.25" x14ac:dyDescent="0.3">
      <c r="A138" s="109">
        <v>1124</v>
      </c>
      <c r="B138" s="172" t="s">
        <v>516</v>
      </c>
      <c r="C138" s="173">
        <v>0</v>
      </c>
      <c r="D138" s="110">
        <v>0</v>
      </c>
      <c r="E138" s="107"/>
    </row>
    <row r="139" spans="1:5" ht="20.25" x14ac:dyDescent="0.3">
      <c r="A139" s="109">
        <v>1124</v>
      </c>
      <c r="B139" s="172" t="s">
        <v>517</v>
      </c>
      <c r="C139" s="173">
        <v>0</v>
      </c>
      <c r="D139" s="110">
        <v>0</v>
      </c>
      <c r="E139" s="107"/>
    </row>
    <row r="140" spans="1:5" ht="20.25" x14ac:dyDescent="0.3">
      <c r="A140" s="109">
        <v>1124</v>
      </c>
      <c r="B140" s="172" t="s">
        <v>518</v>
      </c>
      <c r="C140" s="173">
        <v>0</v>
      </c>
      <c r="D140" s="110">
        <v>0</v>
      </c>
      <c r="E140" s="107"/>
    </row>
    <row r="141" spans="1:5" ht="20.25" x14ac:dyDescent="0.3">
      <c r="A141" s="109">
        <v>1124</v>
      </c>
      <c r="B141" s="172" t="s">
        <v>519</v>
      </c>
      <c r="C141" s="173">
        <v>0</v>
      </c>
      <c r="D141" s="110">
        <v>0</v>
      </c>
      <c r="E141" s="107"/>
    </row>
    <row r="142" spans="1:5" ht="20.25" x14ac:dyDescent="0.3">
      <c r="A142" s="109">
        <v>1124</v>
      </c>
      <c r="B142" s="172" t="s">
        <v>520</v>
      </c>
      <c r="C142" s="110">
        <v>0</v>
      </c>
      <c r="D142" s="110">
        <v>0</v>
      </c>
      <c r="E142" s="107"/>
    </row>
    <row r="143" spans="1:5" ht="20.25" x14ac:dyDescent="0.3">
      <c r="A143" s="109">
        <v>1124</v>
      </c>
      <c r="B143" s="172" t="s">
        <v>521</v>
      </c>
      <c r="C143" s="110">
        <v>0</v>
      </c>
      <c r="D143" s="110">
        <v>0</v>
      </c>
      <c r="E143" s="107"/>
    </row>
    <row r="144" spans="1:5" ht="20.25" x14ac:dyDescent="0.3">
      <c r="A144" s="109">
        <v>1122</v>
      </c>
      <c r="B144" s="172" t="s">
        <v>522</v>
      </c>
      <c r="C144" s="110">
        <v>0</v>
      </c>
      <c r="D144" s="110">
        <v>0</v>
      </c>
      <c r="E144" s="107"/>
    </row>
    <row r="145" spans="1:5" ht="20.25" x14ac:dyDescent="0.3">
      <c r="A145" s="109">
        <v>1122</v>
      </c>
      <c r="B145" s="172" t="s">
        <v>523</v>
      </c>
      <c r="C145" s="173">
        <v>0</v>
      </c>
      <c r="D145" s="110">
        <v>0</v>
      </c>
      <c r="E145" s="107"/>
    </row>
    <row r="146" spans="1:5" ht="20.25" x14ac:dyDescent="0.3">
      <c r="A146" s="109">
        <v>1122</v>
      </c>
      <c r="B146" s="172" t="s">
        <v>524</v>
      </c>
      <c r="C146" s="110">
        <v>0</v>
      </c>
      <c r="D146" s="110">
        <v>0</v>
      </c>
      <c r="E146" s="107"/>
    </row>
    <row r="147" spans="1:5" ht="20.25" x14ac:dyDescent="0.3">
      <c r="A147" s="109"/>
      <c r="B147" s="174" t="s">
        <v>525</v>
      </c>
      <c r="C147" s="145">
        <f>C48+C49-C103-C114</f>
        <v>818252.47</v>
      </c>
      <c r="D147" s="145">
        <f>D48+D49-D103-D114</f>
        <v>-222909.25</v>
      </c>
      <c r="E147" s="107"/>
    </row>
    <row r="148" spans="1:5" ht="20.25" x14ac:dyDescent="0.3">
      <c r="A148" s="107"/>
      <c r="B148" s="107"/>
      <c r="C148" s="110"/>
      <c r="D148" s="107"/>
      <c r="E148" s="107"/>
    </row>
    <row r="149" spans="1:5" ht="20.25" x14ac:dyDescent="0.3">
      <c r="A149" s="112" t="s">
        <v>592</v>
      </c>
      <c r="B149" s="107"/>
      <c r="C149" s="107"/>
      <c r="D149" s="107"/>
      <c r="E149" s="107"/>
    </row>
    <row r="150" spans="1:5" ht="20.25" customHeight="1" x14ac:dyDescent="0.3">
      <c r="A150" s="112" t="s">
        <v>591</v>
      </c>
      <c r="B150" s="107"/>
      <c r="C150" s="107"/>
      <c r="D150" s="107"/>
      <c r="E150" s="107"/>
    </row>
    <row r="151" spans="1:5" ht="20.25" x14ac:dyDescent="0.3">
      <c r="A151" s="107"/>
      <c r="B151" s="107"/>
      <c r="C151" s="107"/>
      <c r="D151" s="107"/>
      <c r="E151" s="107"/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rintOptions horizontalCentered="1"/>
  <pageMargins left="0.70866141732283472" right="0.70866141732283472" top="0.74803149606299213" bottom="0.74803149606299213" header="0.31496062992125984" footer="0.31496062992125984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showGridLines="0" workbookViewId="0">
      <selection activeCell="C24" sqref="A1:C24"/>
    </sheetView>
  </sheetViews>
  <sheetFormatPr baseColWidth="10" defaultColWidth="11.42578125" defaultRowHeight="11.25" x14ac:dyDescent="0.2"/>
  <cols>
    <col min="1" max="1" width="3.28515625" style="9" customWidth="1"/>
    <col min="2" max="2" width="69.5703125" style="9" customWidth="1"/>
    <col min="3" max="3" width="20.7109375" style="9" customWidth="1"/>
    <col min="4" max="16384" width="11.42578125" style="9"/>
  </cols>
  <sheetData>
    <row r="1" spans="1:3" s="8" customFormat="1" ht="18" customHeight="1" x14ac:dyDescent="0.25">
      <c r="A1" s="200" t="s">
        <v>589</v>
      </c>
      <c r="B1" s="201"/>
      <c r="C1" s="202"/>
    </row>
    <row r="2" spans="1:3" s="8" customFormat="1" ht="18" customHeight="1" x14ac:dyDescent="0.25">
      <c r="A2" s="203" t="s">
        <v>494</v>
      </c>
      <c r="B2" s="204"/>
      <c r="C2" s="205"/>
    </row>
    <row r="3" spans="1:3" s="8" customFormat="1" ht="18" customHeight="1" x14ac:dyDescent="0.25">
      <c r="A3" s="203" t="s">
        <v>590</v>
      </c>
      <c r="B3" s="204"/>
      <c r="C3" s="205"/>
    </row>
    <row r="4" spans="1:3" s="10" customFormat="1" ht="18" customHeight="1" x14ac:dyDescent="0.2">
      <c r="A4" s="206" t="s">
        <v>495</v>
      </c>
      <c r="B4" s="207"/>
      <c r="C4" s="208"/>
    </row>
    <row r="5" spans="1:3" s="10" customFormat="1" ht="18" customHeight="1" x14ac:dyDescent="0.2">
      <c r="A5" s="209" t="s">
        <v>399</v>
      </c>
      <c r="B5" s="210"/>
      <c r="C5" s="59">
        <v>2026</v>
      </c>
    </row>
    <row r="6" spans="1:3" x14ac:dyDescent="0.2">
      <c r="A6" s="13" t="s">
        <v>428</v>
      </c>
      <c r="B6" s="13"/>
      <c r="C6" s="47">
        <v>7514359.7199999997</v>
      </c>
    </row>
    <row r="7" spans="1:3" x14ac:dyDescent="0.2">
      <c r="A7" s="14"/>
      <c r="B7" s="15"/>
      <c r="C7" s="16"/>
    </row>
    <row r="8" spans="1:3" x14ac:dyDescent="0.2">
      <c r="A8" s="23" t="s">
        <v>429</v>
      </c>
      <c r="B8" s="23"/>
      <c r="C8" s="48">
        <f>SUM(C9:C14)</f>
        <v>0</v>
      </c>
    </row>
    <row r="9" spans="1:3" x14ac:dyDescent="0.2">
      <c r="A9" s="30" t="s">
        <v>430</v>
      </c>
      <c r="B9" s="29" t="s">
        <v>255</v>
      </c>
      <c r="C9" s="49">
        <v>0</v>
      </c>
    </row>
    <row r="10" spans="1:3" x14ac:dyDescent="0.2">
      <c r="A10" s="17" t="s">
        <v>431</v>
      </c>
      <c r="B10" s="18" t="s">
        <v>440</v>
      </c>
      <c r="C10" s="49">
        <v>0</v>
      </c>
    </row>
    <row r="11" spans="1:3" x14ac:dyDescent="0.2">
      <c r="A11" s="17" t="s">
        <v>432</v>
      </c>
      <c r="B11" s="18" t="s">
        <v>263</v>
      </c>
      <c r="C11" s="49">
        <v>0</v>
      </c>
    </row>
    <row r="12" spans="1:3" x14ac:dyDescent="0.2">
      <c r="A12" s="17" t="s">
        <v>433</v>
      </c>
      <c r="B12" s="18" t="s">
        <v>264</v>
      </c>
      <c r="C12" s="49">
        <v>0</v>
      </c>
    </row>
    <row r="13" spans="1:3" x14ac:dyDescent="0.2">
      <c r="A13" s="17" t="s">
        <v>434</v>
      </c>
      <c r="B13" s="18" t="s">
        <v>265</v>
      </c>
      <c r="C13" s="49">
        <v>0</v>
      </c>
    </row>
    <row r="14" spans="1:3" x14ac:dyDescent="0.2">
      <c r="A14" s="19" t="s">
        <v>435</v>
      </c>
      <c r="B14" s="20" t="s">
        <v>436</v>
      </c>
      <c r="C14" s="49">
        <v>0</v>
      </c>
    </row>
    <row r="15" spans="1:3" x14ac:dyDescent="0.2">
      <c r="A15" s="14"/>
      <c r="B15" s="21"/>
      <c r="C15" s="22"/>
    </row>
    <row r="16" spans="1:3" x14ac:dyDescent="0.2">
      <c r="A16" s="23" t="s">
        <v>574</v>
      </c>
      <c r="B16" s="15"/>
      <c r="C16" s="48">
        <f>SUM(C17:C19)</f>
        <v>0</v>
      </c>
    </row>
    <row r="17" spans="1:3" x14ac:dyDescent="0.2">
      <c r="A17" s="24">
        <v>3.1</v>
      </c>
      <c r="B17" s="18" t="s">
        <v>439</v>
      </c>
      <c r="C17" s="49">
        <v>0</v>
      </c>
    </row>
    <row r="18" spans="1:3" x14ac:dyDescent="0.2">
      <c r="A18" s="25">
        <v>3.2</v>
      </c>
      <c r="B18" s="18" t="s">
        <v>437</v>
      </c>
      <c r="C18" s="49">
        <v>0</v>
      </c>
    </row>
    <row r="19" spans="1:3" x14ac:dyDescent="0.2">
      <c r="A19" s="25">
        <v>3.3</v>
      </c>
      <c r="B19" s="20" t="s">
        <v>438</v>
      </c>
      <c r="C19" s="50">
        <v>0</v>
      </c>
    </row>
    <row r="20" spans="1:3" x14ac:dyDescent="0.2">
      <c r="A20" s="14"/>
      <c r="B20" s="26"/>
      <c r="C20" s="27"/>
    </row>
    <row r="21" spans="1:3" x14ac:dyDescent="0.2">
      <c r="A21" s="28" t="s">
        <v>529</v>
      </c>
      <c r="B21" s="28"/>
      <c r="C21" s="47">
        <f>C6+C8-C16</f>
        <v>7514359.7199999997</v>
      </c>
    </row>
    <row r="23" spans="1:3" ht="21" customHeight="1" x14ac:dyDescent="0.2">
      <c r="A23" s="199" t="s">
        <v>506</v>
      </c>
      <c r="B23" s="199"/>
      <c r="C23" s="199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scale="96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workbookViewId="0">
      <selection activeCell="A42" sqref="A1:C42"/>
    </sheetView>
  </sheetViews>
  <sheetFormatPr baseColWidth="10" defaultColWidth="11.42578125" defaultRowHeight="11.25" x14ac:dyDescent="0.2"/>
  <cols>
    <col min="1" max="1" width="3.7109375" style="9" customWidth="1"/>
    <col min="2" max="2" width="62.140625" style="9" customWidth="1"/>
    <col min="3" max="3" width="17.7109375" style="9" customWidth="1"/>
    <col min="4" max="16384" width="11.42578125" style="9"/>
  </cols>
  <sheetData>
    <row r="1" spans="1:3" s="11" customFormat="1" ht="19.149999999999999" customHeight="1" x14ac:dyDescent="0.25">
      <c r="A1" s="211" t="s">
        <v>589</v>
      </c>
      <c r="B1" s="212"/>
      <c r="C1" s="213"/>
    </row>
    <row r="2" spans="1:3" s="11" customFormat="1" ht="19.149999999999999" customHeight="1" x14ac:dyDescent="0.25">
      <c r="A2" s="214" t="s">
        <v>496</v>
      </c>
      <c r="B2" s="215"/>
      <c r="C2" s="216"/>
    </row>
    <row r="3" spans="1:3" s="11" customFormat="1" ht="19.149999999999999" customHeight="1" x14ac:dyDescent="0.25">
      <c r="A3" s="214" t="s">
        <v>590</v>
      </c>
      <c r="B3" s="215"/>
      <c r="C3" s="216"/>
    </row>
    <row r="4" spans="1:3" x14ac:dyDescent="0.2">
      <c r="A4" s="206" t="s">
        <v>495</v>
      </c>
      <c r="B4" s="207"/>
      <c r="C4" s="208"/>
    </row>
    <row r="5" spans="1:3" ht="22.15" customHeight="1" x14ac:dyDescent="0.2">
      <c r="A5" s="217" t="s">
        <v>399</v>
      </c>
      <c r="B5" s="218"/>
      <c r="C5" s="59">
        <v>2026</v>
      </c>
    </row>
    <row r="6" spans="1:3" x14ac:dyDescent="0.2">
      <c r="A6" s="38" t="s">
        <v>441</v>
      </c>
      <c r="B6" s="13"/>
      <c r="C6" s="51">
        <v>7518993.0599999996</v>
      </c>
    </row>
    <row r="7" spans="1:3" x14ac:dyDescent="0.2">
      <c r="A7" s="32"/>
      <c r="B7" s="15"/>
      <c r="C7" s="33"/>
    </row>
    <row r="8" spans="1:3" x14ac:dyDescent="0.2">
      <c r="A8" s="23" t="s">
        <v>442</v>
      </c>
      <c r="B8" s="34"/>
      <c r="C8" s="48">
        <f>SUM(C9:C29)</f>
        <v>872151.81</v>
      </c>
    </row>
    <row r="9" spans="1:3" x14ac:dyDescent="0.2">
      <c r="A9" s="46">
        <v>2.1</v>
      </c>
      <c r="B9" s="39" t="s">
        <v>283</v>
      </c>
      <c r="C9" s="52">
        <v>0</v>
      </c>
    </row>
    <row r="10" spans="1:3" x14ac:dyDescent="0.2">
      <c r="A10" s="46">
        <v>2.2000000000000002</v>
      </c>
      <c r="B10" s="39" t="s">
        <v>280</v>
      </c>
      <c r="C10" s="52">
        <v>0</v>
      </c>
    </row>
    <row r="11" spans="1:3" x14ac:dyDescent="0.2">
      <c r="A11" s="44">
        <v>2.2999999999999998</v>
      </c>
      <c r="B11" s="31" t="s">
        <v>153</v>
      </c>
      <c r="C11" s="52">
        <v>13630</v>
      </c>
    </row>
    <row r="12" spans="1:3" x14ac:dyDescent="0.2">
      <c r="A12" s="44">
        <v>2.4</v>
      </c>
      <c r="B12" s="31" t="s">
        <v>154</v>
      </c>
      <c r="C12" s="52">
        <v>0</v>
      </c>
    </row>
    <row r="13" spans="1:3" x14ac:dyDescent="0.2">
      <c r="A13" s="44">
        <v>2.5</v>
      </c>
      <c r="B13" s="31" t="s">
        <v>155</v>
      </c>
      <c r="C13" s="52">
        <v>0</v>
      </c>
    </row>
    <row r="14" spans="1:3" x14ac:dyDescent="0.2">
      <c r="A14" s="44">
        <v>2.6</v>
      </c>
      <c r="B14" s="31" t="s">
        <v>156</v>
      </c>
      <c r="C14" s="52">
        <v>827000</v>
      </c>
    </row>
    <row r="15" spans="1:3" x14ac:dyDescent="0.2">
      <c r="A15" s="44">
        <v>2.7</v>
      </c>
      <c r="B15" s="31" t="s">
        <v>157</v>
      </c>
      <c r="C15" s="52">
        <v>0</v>
      </c>
    </row>
    <row r="16" spans="1:3" x14ac:dyDescent="0.2">
      <c r="A16" s="44">
        <v>2.8</v>
      </c>
      <c r="B16" s="31" t="s">
        <v>158</v>
      </c>
      <c r="C16" s="52">
        <v>31521.81</v>
      </c>
    </row>
    <row r="17" spans="1:3" x14ac:dyDescent="0.2">
      <c r="A17" s="44">
        <v>2.9</v>
      </c>
      <c r="B17" s="31" t="s">
        <v>160</v>
      </c>
      <c r="C17" s="52">
        <v>0</v>
      </c>
    </row>
    <row r="18" spans="1:3" x14ac:dyDescent="0.2">
      <c r="A18" s="44" t="s">
        <v>443</v>
      </c>
      <c r="B18" s="31" t="s">
        <v>444</v>
      </c>
      <c r="C18" s="52">
        <v>0</v>
      </c>
    </row>
    <row r="19" spans="1:3" x14ac:dyDescent="0.2">
      <c r="A19" s="44" t="s">
        <v>469</v>
      </c>
      <c r="B19" s="31" t="s">
        <v>162</v>
      </c>
      <c r="C19" s="52">
        <v>0</v>
      </c>
    </row>
    <row r="20" spans="1:3" x14ac:dyDescent="0.2">
      <c r="A20" s="44" t="s">
        <v>470</v>
      </c>
      <c r="B20" s="31" t="s">
        <v>445</v>
      </c>
      <c r="C20" s="52">
        <v>0</v>
      </c>
    </row>
    <row r="21" spans="1:3" x14ac:dyDescent="0.2">
      <c r="A21" s="44" t="s">
        <v>471</v>
      </c>
      <c r="B21" s="31" t="s">
        <v>446</v>
      </c>
      <c r="C21" s="52">
        <v>0</v>
      </c>
    </row>
    <row r="22" spans="1:3" x14ac:dyDescent="0.2">
      <c r="A22" s="44" t="s">
        <v>472</v>
      </c>
      <c r="B22" s="31" t="s">
        <v>447</v>
      </c>
      <c r="C22" s="52">
        <v>0</v>
      </c>
    </row>
    <row r="23" spans="1:3" x14ac:dyDescent="0.2">
      <c r="A23" s="44" t="s">
        <v>448</v>
      </c>
      <c r="B23" s="31" t="s">
        <v>449</v>
      </c>
      <c r="C23" s="52">
        <v>0</v>
      </c>
    </row>
    <row r="24" spans="1:3" x14ac:dyDescent="0.2">
      <c r="A24" s="44" t="s">
        <v>450</v>
      </c>
      <c r="B24" s="31" t="s">
        <v>451</v>
      </c>
      <c r="C24" s="52">
        <v>0</v>
      </c>
    </row>
    <row r="25" spans="1:3" x14ac:dyDescent="0.2">
      <c r="A25" s="44" t="s">
        <v>452</v>
      </c>
      <c r="B25" s="31" t="s">
        <v>453</v>
      </c>
      <c r="C25" s="52">
        <v>0</v>
      </c>
    </row>
    <row r="26" spans="1:3" x14ac:dyDescent="0.2">
      <c r="A26" s="44" t="s">
        <v>454</v>
      </c>
      <c r="B26" s="31" t="s">
        <v>455</v>
      </c>
      <c r="C26" s="52">
        <v>0</v>
      </c>
    </row>
    <row r="27" spans="1:3" x14ac:dyDescent="0.2">
      <c r="A27" s="44" t="s">
        <v>456</v>
      </c>
      <c r="B27" s="31" t="s">
        <v>457</v>
      </c>
      <c r="C27" s="52">
        <v>0</v>
      </c>
    </row>
    <row r="28" spans="1:3" x14ac:dyDescent="0.2">
      <c r="A28" s="44" t="s">
        <v>458</v>
      </c>
      <c r="B28" s="31" t="s">
        <v>459</v>
      </c>
      <c r="C28" s="52">
        <v>0</v>
      </c>
    </row>
    <row r="29" spans="1:3" x14ac:dyDescent="0.2">
      <c r="A29" s="44" t="s">
        <v>460</v>
      </c>
      <c r="B29" s="39" t="s">
        <v>461</v>
      </c>
      <c r="C29" s="52">
        <v>0</v>
      </c>
    </row>
    <row r="30" spans="1:3" x14ac:dyDescent="0.2">
      <c r="A30" s="45"/>
      <c r="B30" s="40"/>
      <c r="C30" s="41"/>
    </row>
    <row r="31" spans="1:3" x14ac:dyDescent="0.2">
      <c r="A31" s="42" t="s">
        <v>462</v>
      </c>
      <c r="B31" s="43"/>
      <c r="C31" s="53">
        <f>SUM(C32:C38)</f>
        <v>183596.27</v>
      </c>
    </row>
    <row r="32" spans="1:3" x14ac:dyDescent="0.2">
      <c r="A32" s="44" t="s">
        <v>463</v>
      </c>
      <c r="B32" s="31" t="s">
        <v>352</v>
      </c>
      <c r="C32" s="52">
        <v>183596.27</v>
      </c>
    </row>
    <row r="33" spans="1:3" x14ac:dyDescent="0.2">
      <c r="A33" s="44" t="s">
        <v>464</v>
      </c>
      <c r="B33" s="31" t="s">
        <v>40</v>
      </c>
      <c r="C33" s="52">
        <v>0</v>
      </c>
    </row>
    <row r="34" spans="1:3" x14ac:dyDescent="0.2">
      <c r="A34" s="44" t="s">
        <v>465</v>
      </c>
      <c r="B34" s="31" t="s">
        <v>362</v>
      </c>
      <c r="C34" s="52">
        <v>0</v>
      </c>
    </row>
    <row r="35" spans="1:3" x14ac:dyDescent="0.2">
      <c r="A35" s="44" t="s">
        <v>466</v>
      </c>
      <c r="B35" s="31" t="s">
        <v>368</v>
      </c>
      <c r="C35" s="52">
        <v>0</v>
      </c>
    </row>
    <row r="36" spans="1:3" x14ac:dyDescent="0.2">
      <c r="A36" s="44" t="s">
        <v>467</v>
      </c>
      <c r="B36" s="31" t="s">
        <v>376</v>
      </c>
      <c r="C36" s="52">
        <v>0</v>
      </c>
    </row>
    <row r="37" spans="1:3" x14ac:dyDescent="0.2">
      <c r="A37" s="44" t="s">
        <v>531</v>
      </c>
      <c r="B37" s="31" t="s">
        <v>575</v>
      </c>
      <c r="C37" s="52">
        <v>0</v>
      </c>
    </row>
    <row r="38" spans="1:3" x14ac:dyDescent="0.2">
      <c r="A38" s="44" t="s">
        <v>532</v>
      </c>
      <c r="B38" s="39" t="s">
        <v>468</v>
      </c>
      <c r="C38" s="54">
        <v>0</v>
      </c>
    </row>
    <row r="39" spans="1:3" x14ac:dyDescent="0.2">
      <c r="A39" s="32"/>
      <c r="B39" s="35"/>
      <c r="C39" s="36"/>
    </row>
    <row r="40" spans="1:3" x14ac:dyDescent="0.2">
      <c r="A40" s="37" t="s">
        <v>530</v>
      </c>
      <c r="B40" s="13"/>
      <c r="C40" s="47">
        <f>C6-C8+C31</f>
        <v>6830437.5199999996</v>
      </c>
    </row>
    <row r="42" spans="1:3" ht="24" customHeight="1" x14ac:dyDescent="0.2">
      <c r="A42" s="199" t="s">
        <v>506</v>
      </c>
      <c r="B42" s="199"/>
      <c r="C42" s="199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view="pageBreakPreview" topLeftCell="A25" zoomScale="70" zoomScaleNormal="93" zoomScaleSheetLayoutView="70" workbookViewId="0">
      <selection activeCell="J44" sqref="J44"/>
    </sheetView>
  </sheetViews>
  <sheetFormatPr baseColWidth="10" defaultColWidth="9.140625" defaultRowHeight="11.25" x14ac:dyDescent="0.2"/>
  <cols>
    <col min="1" max="1" width="9.85546875" style="6" customWidth="1"/>
    <col min="2" max="2" width="130.85546875" style="6" customWidth="1"/>
    <col min="3" max="3" width="18.140625" style="6" bestFit="1" customWidth="1"/>
    <col min="4" max="5" width="23.85546875" style="6" bestFit="1" customWidth="1"/>
    <col min="6" max="6" width="19.28515625" style="6" customWidth="1"/>
    <col min="7" max="7" width="32" style="6" customWidth="1"/>
    <col min="8" max="9" width="20.28515625" style="6" customWidth="1"/>
    <col min="10" max="10" width="25.5703125" style="6" customWidth="1"/>
    <col min="11" max="16384" width="9.140625" style="6"/>
  </cols>
  <sheetData>
    <row r="1" spans="1:10" ht="19.149999999999999" customHeight="1" x14ac:dyDescent="0.3">
      <c r="A1" s="197" t="s">
        <v>589</v>
      </c>
      <c r="B1" s="220"/>
      <c r="C1" s="220"/>
      <c r="D1" s="220"/>
      <c r="E1" s="220"/>
      <c r="F1" s="220"/>
      <c r="G1" s="105" t="s">
        <v>486</v>
      </c>
      <c r="H1" s="106">
        <v>2026</v>
      </c>
      <c r="I1" s="107"/>
      <c r="J1" s="107"/>
    </row>
    <row r="2" spans="1:10" ht="19.149999999999999" customHeight="1" x14ac:dyDescent="0.3">
      <c r="A2" s="197" t="s">
        <v>497</v>
      </c>
      <c r="B2" s="220"/>
      <c r="C2" s="220"/>
      <c r="D2" s="220"/>
      <c r="E2" s="220"/>
      <c r="F2" s="220"/>
      <c r="G2" s="105" t="s">
        <v>487</v>
      </c>
      <c r="H2" s="106" t="s">
        <v>489</v>
      </c>
      <c r="I2" s="107"/>
      <c r="J2" s="107"/>
    </row>
    <row r="3" spans="1:10" ht="19.149999999999999" customHeight="1" x14ac:dyDescent="0.3">
      <c r="A3" s="221" t="s">
        <v>590</v>
      </c>
      <c r="B3" s="222"/>
      <c r="C3" s="222"/>
      <c r="D3" s="222"/>
      <c r="E3" s="222"/>
      <c r="F3" s="222"/>
      <c r="G3" s="105" t="s">
        <v>488</v>
      </c>
      <c r="H3" s="106">
        <v>2</v>
      </c>
      <c r="I3" s="107"/>
      <c r="J3" s="107"/>
    </row>
    <row r="4" spans="1:10" ht="20.25" x14ac:dyDescent="0.3">
      <c r="A4" s="221" t="str">
        <f>'Notas a los Edos Financieros'!A4</f>
        <v>(Cifras en Pesos)</v>
      </c>
      <c r="B4" s="222"/>
      <c r="C4" s="222"/>
      <c r="D4" s="222"/>
      <c r="E4" s="222"/>
      <c r="F4" s="222"/>
      <c r="G4" s="113"/>
      <c r="H4" s="113"/>
      <c r="I4" s="107"/>
      <c r="J4" s="107"/>
    </row>
    <row r="5" spans="1:10" ht="20.25" x14ac:dyDescent="0.3">
      <c r="A5" s="198" t="s">
        <v>113</v>
      </c>
      <c r="B5" s="198"/>
      <c r="C5" s="198"/>
      <c r="D5" s="198"/>
      <c r="E5" s="198"/>
      <c r="F5" s="198"/>
      <c r="G5" s="198"/>
      <c r="H5" s="198"/>
      <c r="I5" s="107"/>
      <c r="J5" s="107"/>
    </row>
    <row r="6" spans="1:10" ht="20.25" x14ac:dyDescent="0.3">
      <c r="A6" s="107"/>
      <c r="B6" s="107"/>
      <c r="C6" s="107"/>
      <c r="D6" s="107"/>
      <c r="E6" s="107"/>
      <c r="F6" s="107"/>
      <c r="G6" s="107"/>
      <c r="H6" s="107"/>
      <c r="I6" s="107"/>
      <c r="J6" s="107"/>
    </row>
    <row r="7" spans="1:10" ht="20.25" x14ac:dyDescent="0.3">
      <c r="A7" s="107"/>
      <c r="B7" s="107"/>
      <c r="C7" s="107"/>
      <c r="D7" s="107"/>
      <c r="E7" s="107"/>
      <c r="F7" s="107"/>
      <c r="G7" s="107"/>
      <c r="H7" s="107"/>
      <c r="I7" s="107"/>
      <c r="J7" s="107"/>
    </row>
    <row r="8" spans="1:10" ht="20.25" x14ac:dyDescent="0.3">
      <c r="A8" s="108" t="s">
        <v>84</v>
      </c>
      <c r="B8" s="108" t="s">
        <v>399</v>
      </c>
      <c r="C8" s="108" t="s">
        <v>107</v>
      </c>
      <c r="D8" s="108" t="s">
        <v>400</v>
      </c>
      <c r="E8" s="108" t="s">
        <v>401</v>
      </c>
      <c r="F8" s="108" t="s">
        <v>106</v>
      </c>
      <c r="G8" s="108" t="s">
        <v>77</v>
      </c>
      <c r="H8" s="108" t="s">
        <v>108</v>
      </c>
      <c r="I8" s="108" t="s">
        <v>109</v>
      </c>
      <c r="J8" s="108" t="s">
        <v>110</v>
      </c>
    </row>
    <row r="9" spans="1:10" s="12" customFormat="1" ht="20.25" x14ac:dyDescent="0.3">
      <c r="A9" s="114">
        <v>7000</v>
      </c>
      <c r="B9" s="112" t="s">
        <v>78</v>
      </c>
      <c r="C9" s="112"/>
      <c r="D9" s="112"/>
      <c r="E9" s="112"/>
      <c r="F9" s="112"/>
      <c r="G9" s="112"/>
      <c r="H9" s="112"/>
      <c r="I9" s="112"/>
      <c r="J9" s="112"/>
    </row>
    <row r="10" spans="1:10" ht="20.25" x14ac:dyDescent="0.3">
      <c r="A10" s="107">
        <v>7110</v>
      </c>
      <c r="B10" s="107" t="s">
        <v>77</v>
      </c>
      <c r="C10" s="110">
        <v>0</v>
      </c>
      <c r="D10" s="110">
        <v>0</v>
      </c>
      <c r="E10" s="110">
        <v>0</v>
      </c>
      <c r="F10" s="110">
        <f>C10+D10+E10</f>
        <v>0</v>
      </c>
      <c r="G10" s="107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  <c r="H10" s="107"/>
      <c r="I10" s="107"/>
      <c r="J10" s="107"/>
    </row>
    <row r="11" spans="1:10" ht="20.25" x14ac:dyDescent="0.3">
      <c r="A11" s="107">
        <v>7120</v>
      </c>
      <c r="B11" s="107" t="s">
        <v>76</v>
      </c>
      <c r="C11" s="110">
        <v>0</v>
      </c>
      <c r="D11" s="110">
        <v>0</v>
      </c>
      <c r="E11" s="110">
        <v>0</v>
      </c>
      <c r="F11" s="110">
        <f t="shared" ref="F11:F34" si="0">C11+D11+E11</f>
        <v>0</v>
      </c>
      <c r="G11" s="107"/>
      <c r="H11" s="107"/>
      <c r="I11" s="107"/>
      <c r="J11" s="107"/>
    </row>
    <row r="12" spans="1:10" ht="20.25" x14ac:dyDescent="0.3">
      <c r="A12" s="107">
        <v>7130</v>
      </c>
      <c r="B12" s="107" t="s">
        <v>75</v>
      </c>
      <c r="C12" s="110">
        <v>0</v>
      </c>
      <c r="D12" s="110">
        <v>0</v>
      </c>
      <c r="E12" s="110">
        <v>0</v>
      </c>
      <c r="F12" s="110">
        <f t="shared" si="0"/>
        <v>0</v>
      </c>
      <c r="G12" s="107"/>
      <c r="H12" s="107"/>
      <c r="I12" s="107"/>
      <c r="J12" s="107"/>
    </row>
    <row r="13" spans="1:10" ht="20.25" x14ac:dyDescent="0.3">
      <c r="A13" s="107">
        <v>7140</v>
      </c>
      <c r="B13" s="107" t="s">
        <v>74</v>
      </c>
      <c r="C13" s="110">
        <v>0</v>
      </c>
      <c r="D13" s="110">
        <v>0</v>
      </c>
      <c r="E13" s="110">
        <v>0</v>
      </c>
      <c r="F13" s="110">
        <f t="shared" si="0"/>
        <v>0</v>
      </c>
      <c r="G13" s="107"/>
      <c r="H13" s="107"/>
      <c r="I13" s="107"/>
      <c r="J13" s="107"/>
    </row>
    <row r="14" spans="1:10" ht="20.25" x14ac:dyDescent="0.3">
      <c r="A14" s="107">
        <v>7150</v>
      </c>
      <c r="B14" s="107" t="s">
        <v>73</v>
      </c>
      <c r="C14" s="110">
        <v>0</v>
      </c>
      <c r="D14" s="110">
        <v>0</v>
      </c>
      <c r="E14" s="110">
        <v>0</v>
      </c>
      <c r="F14" s="110">
        <f t="shared" si="0"/>
        <v>0</v>
      </c>
      <c r="G14" s="107"/>
      <c r="H14" s="107"/>
      <c r="I14" s="107"/>
      <c r="J14" s="107"/>
    </row>
    <row r="15" spans="1:10" ht="20.25" x14ac:dyDescent="0.3">
      <c r="A15" s="107">
        <v>7160</v>
      </c>
      <c r="B15" s="107" t="s">
        <v>72</v>
      </c>
      <c r="C15" s="110">
        <v>0</v>
      </c>
      <c r="D15" s="110">
        <v>0</v>
      </c>
      <c r="E15" s="110">
        <v>0</v>
      </c>
      <c r="F15" s="110">
        <f t="shared" si="0"/>
        <v>0</v>
      </c>
      <c r="G15" s="107"/>
      <c r="H15" s="107"/>
      <c r="I15" s="107"/>
      <c r="J15" s="107"/>
    </row>
    <row r="16" spans="1:10" ht="20.25" x14ac:dyDescent="0.3">
      <c r="A16" s="107">
        <v>7210</v>
      </c>
      <c r="B16" s="107" t="s">
        <v>71</v>
      </c>
      <c r="C16" s="110">
        <v>0</v>
      </c>
      <c r="D16" s="110">
        <v>0</v>
      </c>
      <c r="E16" s="110">
        <v>0</v>
      </c>
      <c r="F16" s="110">
        <f t="shared" si="0"/>
        <v>0</v>
      </c>
      <c r="G16" s="107"/>
      <c r="H16" s="107"/>
      <c r="I16" s="107"/>
      <c r="J16" s="107"/>
    </row>
    <row r="17" spans="1:10" ht="20.25" x14ac:dyDescent="0.3">
      <c r="A17" s="107">
        <v>7220</v>
      </c>
      <c r="B17" s="107" t="s">
        <v>70</v>
      </c>
      <c r="C17" s="110">
        <v>0</v>
      </c>
      <c r="D17" s="110">
        <v>0</v>
      </c>
      <c r="E17" s="110">
        <v>0</v>
      </c>
      <c r="F17" s="110">
        <f t="shared" si="0"/>
        <v>0</v>
      </c>
      <c r="G17" s="107"/>
      <c r="H17" s="107"/>
      <c r="I17" s="107"/>
      <c r="J17" s="107"/>
    </row>
    <row r="18" spans="1:10" ht="20.25" x14ac:dyDescent="0.3">
      <c r="A18" s="107">
        <v>7230</v>
      </c>
      <c r="B18" s="107" t="s">
        <v>69</v>
      </c>
      <c r="C18" s="110">
        <v>0</v>
      </c>
      <c r="D18" s="110">
        <v>0</v>
      </c>
      <c r="E18" s="110">
        <v>0</v>
      </c>
      <c r="F18" s="110">
        <f t="shared" si="0"/>
        <v>0</v>
      </c>
      <c r="G18" s="107"/>
      <c r="H18" s="107"/>
      <c r="I18" s="107"/>
      <c r="J18" s="107"/>
    </row>
    <row r="19" spans="1:10" ht="20.25" x14ac:dyDescent="0.3">
      <c r="A19" s="107">
        <v>7240</v>
      </c>
      <c r="B19" s="107" t="s">
        <v>68</v>
      </c>
      <c r="C19" s="110">
        <v>0</v>
      </c>
      <c r="D19" s="110">
        <v>0</v>
      </c>
      <c r="E19" s="110">
        <v>0</v>
      </c>
      <c r="F19" s="110">
        <f t="shared" si="0"/>
        <v>0</v>
      </c>
      <c r="G19" s="107"/>
      <c r="H19" s="107"/>
      <c r="I19" s="107"/>
      <c r="J19" s="107"/>
    </row>
    <row r="20" spans="1:10" ht="20.25" x14ac:dyDescent="0.3">
      <c r="A20" s="107">
        <v>7250</v>
      </c>
      <c r="B20" s="107" t="s">
        <v>67</v>
      </c>
      <c r="C20" s="110">
        <v>0</v>
      </c>
      <c r="D20" s="110">
        <v>0</v>
      </c>
      <c r="E20" s="110">
        <v>0</v>
      </c>
      <c r="F20" s="110">
        <f t="shared" si="0"/>
        <v>0</v>
      </c>
      <c r="G20" s="107"/>
      <c r="H20" s="107"/>
      <c r="I20" s="107"/>
      <c r="J20" s="107"/>
    </row>
    <row r="21" spans="1:10" ht="20.25" x14ac:dyDescent="0.3">
      <c r="A21" s="107">
        <v>7260</v>
      </c>
      <c r="B21" s="107" t="s">
        <v>66</v>
      </c>
      <c r="C21" s="110">
        <v>0</v>
      </c>
      <c r="D21" s="110">
        <v>0</v>
      </c>
      <c r="E21" s="110">
        <v>0</v>
      </c>
      <c r="F21" s="110">
        <f t="shared" si="0"/>
        <v>0</v>
      </c>
      <c r="G21" s="107"/>
      <c r="H21" s="107"/>
      <c r="I21" s="107"/>
      <c r="J21" s="107"/>
    </row>
    <row r="22" spans="1:10" ht="20.25" x14ac:dyDescent="0.3">
      <c r="A22" s="107">
        <v>7310</v>
      </c>
      <c r="B22" s="107" t="s">
        <v>65</v>
      </c>
      <c r="C22" s="110">
        <v>0</v>
      </c>
      <c r="D22" s="110">
        <v>0</v>
      </c>
      <c r="E22" s="110">
        <v>0</v>
      </c>
      <c r="F22" s="110">
        <f t="shared" si="0"/>
        <v>0</v>
      </c>
      <c r="G22" s="107"/>
      <c r="H22" s="107"/>
      <c r="I22" s="107"/>
      <c r="J22" s="107"/>
    </row>
    <row r="23" spans="1:10" ht="20.25" x14ac:dyDescent="0.3">
      <c r="A23" s="107">
        <v>7320</v>
      </c>
      <c r="B23" s="107" t="s">
        <v>64</v>
      </c>
      <c r="C23" s="110">
        <v>0</v>
      </c>
      <c r="D23" s="110">
        <v>0</v>
      </c>
      <c r="E23" s="110">
        <v>0</v>
      </c>
      <c r="F23" s="110">
        <f t="shared" si="0"/>
        <v>0</v>
      </c>
      <c r="G23" s="107"/>
      <c r="H23" s="107"/>
      <c r="I23" s="107"/>
      <c r="J23" s="107"/>
    </row>
    <row r="24" spans="1:10" ht="20.25" x14ac:dyDescent="0.3">
      <c r="A24" s="107">
        <v>7330</v>
      </c>
      <c r="B24" s="107" t="s">
        <v>63</v>
      </c>
      <c r="C24" s="110">
        <v>0</v>
      </c>
      <c r="D24" s="110">
        <v>0</v>
      </c>
      <c r="E24" s="110">
        <v>0</v>
      </c>
      <c r="F24" s="110">
        <f t="shared" si="0"/>
        <v>0</v>
      </c>
      <c r="G24" s="107"/>
      <c r="H24" s="107"/>
      <c r="I24" s="107"/>
      <c r="J24" s="107"/>
    </row>
    <row r="25" spans="1:10" ht="20.25" x14ac:dyDescent="0.3">
      <c r="A25" s="107">
        <v>7340</v>
      </c>
      <c r="B25" s="107" t="s">
        <v>62</v>
      </c>
      <c r="C25" s="110">
        <v>0</v>
      </c>
      <c r="D25" s="110">
        <v>0</v>
      </c>
      <c r="E25" s="110">
        <v>0</v>
      </c>
      <c r="F25" s="110">
        <f t="shared" si="0"/>
        <v>0</v>
      </c>
      <c r="G25" s="107"/>
      <c r="H25" s="107"/>
      <c r="I25" s="107"/>
      <c r="J25" s="107"/>
    </row>
    <row r="26" spans="1:10" ht="20.25" x14ac:dyDescent="0.3">
      <c r="A26" s="107">
        <v>7350</v>
      </c>
      <c r="B26" s="107" t="s">
        <v>61</v>
      </c>
      <c r="C26" s="110">
        <v>0</v>
      </c>
      <c r="D26" s="110">
        <v>0</v>
      </c>
      <c r="E26" s="110">
        <v>0</v>
      </c>
      <c r="F26" s="110">
        <f t="shared" si="0"/>
        <v>0</v>
      </c>
      <c r="G26" s="107"/>
      <c r="H26" s="107"/>
      <c r="I26" s="107"/>
      <c r="J26" s="107"/>
    </row>
    <row r="27" spans="1:10" ht="20.25" x14ac:dyDescent="0.3">
      <c r="A27" s="107">
        <v>7360</v>
      </c>
      <c r="B27" s="107" t="s">
        <v>60</v>
      </c>
      <c r="C27" s="110">
        <v>0</v>
      </c>
      <c r="D27" s="110">
        <v>0</v>
      </c>
      <c r="E27" s="110">
        <v>0</v>
      </c>
      <c r="F27" s="110">
        <f t="shared" si="0"/>
        <v>0</v>
      </c>
      <c r="G27" s="107"/>
      <c r="H27" s="107"/>
      <c r="I27" s="107"/>
      <c r="J27" s="107"/>
    </row>
    <row r="28" spans="1:10" ht="20.25" x14ac:dyDescent="0.3">
      <c r="A28" s="107">
        <v>7410</v>
      </c>
      <c r="B28" s="107" t="s">
        <v>587</v>
      </c>
      <c r="C28" s="110">
        <v>0</v>
      </c>
      <c r="D28" s="110">
        <v>0</v>
      </c>
      <c r="E28" s="110">
        <v>0</v>
      </c>
      <c r="F28" s="110">
        <f t="shared" si="0"/>
        <v>0</v>
      </c>
      <c r="G28" s="107"/>
      <c r="H28" s="107"/>
      <c r="I28" s="107"/>
      <c r="J28" s="107"/>
    </row>
    <row r="29" spans="1:10" ht="20.25" x14ac:dyDescent="0.3">
      <c r="A29" s="107">
        <v>7420</v>
      </c>
      <c r="B29" s="107" t="s">
        <v>59</v>
      </c>
      <c r="C29" s="110">
        <v>0</v>
      </c>
      <c r="D29" s="110">
        <v>0</v>
      </c>
      <c r="E29" s="110">
        <v>0</v>
      </c>
      <c r="F29" s="110">
        <f t="shared" si="0"/>
        <v>0</v>
      </c>
      <c r="G29" s="107"/>
      <c r="H29" s="107"/>
      <c r="I29" s="107"/>
      <c r="J29" s="107"/>
    </row>
    <row r="30" spans="1:10" ht="20.25" x14ac:dyDescent="0.3">
      <c r="A30" s="107">
        <v>7510</v>
      </c>
      <c r="B30" s="107" t="s">
        <v>58</v>
      </c>
      <c r="C30" s="110">
        <v>0</v>
      </c>
      <c r="D30" s="110">
        <v>0</v>
      </c>
      <c r="E30" s="110">
        <v>0</v>
      </c>
      <c r="F30" s="110">
        <f t="shared" si="0"/>
        <v>0</v>
      </c>
      <c r="G30" s="107"/>
      <c r="H30" s="107"/>
      <c r="I30" s="107"/>
      <c r="J30" s="107"/>
    </row>
    <row r="31" spans="1:10" ht="20.25" x14ac:dyDescent="0.3">
      <c r="A31" s="107">
        <v>7520</v>
      </c>
      <c r="B31" s="107" t="s">
        <v>57</v>
      </c>
      <c r="C31" s="110">
        <v>0</v>
      </c>
      <c r="D31" s="110">
        <v>0</v>
      </c>
      <c r="E31" s="110">
        <v>0</v>
      </c>
      <c r="F31" s="110">
        <f t="shared" si="0"/>
        <v>0</v>
      </c>
      <c r="G31" s="107"/>
      <c r="H31" s="107"/>
      <c r="I31" s="107"/>
      <c r="J31" s="107"/>
    </row>
    <row r="32" spans="1:10" ht="20.25" x14ac:dyDescent="0.3">
      <c r="A32" s="107">
        <v>7610</v>
      </c>
      <c r="B32" s="107" t="s">
        <v>56</v>
      </c>
      <c r="C32" s="110">
        <v>0</v>
      </c>
      <c r="D32" s="110">
        <v>0</v>
      </c>
      <c r="E32" s="110">
        <v>0</v>
      </c>
      <c r="F32" s="110">
        <f t="shared" si="0"/>
        <v>0</v>
      </c>
      <c r="G32" s="107"/>
      <c r="H32" s="107"/>
      <c r="I32" s="107"/>
      <c r="J32" s="107"/>
    </row>
    <row r="33" spans="1:10" ht="20.25" x14ac:dyDescent="0.3">
      <c r="A33" s="107">
        <v>7620</v>
      </c>
      <c r="B33" s="107" t="s">
        <v>55</v>
      </c>
      <c r="C33" s="110">
        <v>0</v>
      </c>
      <c r="D33" s="110">
        <v>0</v>
      </c>
      <c r="E33" s="110">
        <v>0</v>
      </c>
      <c r="F33" s="110">
        <f t="shared" si="0"/>
        <v>0</v>
      </c>
      <c r="G33" s="107"/>
      <c r="H33" s="107"/>
      <c r="I33" s="107"/>
      <c r="J33" s="107"/>
    </row>
    <row r="34" spans="1:10" ht="20.25" x14ac:dyDescent="0.3">
      <c r="A34" s="107">
        <v>7630</v>
      </c>
      <c r="B34" s="107" t="s">
        <v>54</v>
      </c>
      <c r="C34" s="110">
        <v>0</v>
      </c>
      <c r="D34" s="110">
        <v>0</v>
      </c>
      <c r="E34" s="110">
        <v>0</v>
      </c>
      <c r="F34" s="110">
        <f t="shared" si="0"/>
        <v>0</v>
      </c>
      <c r="G34" s="107"/>
      <c r="H34" s="107"/>
      <c r="I34" s="107"/>
      <c r="J34" s="107"/>
    </row>
    <row r="35" spans="1:10" ht="20.25" x14ac:dyDescent="0.3">
      <c r="A35" s="107">
        <v>7640</v>
      </c>
      <c r="B35" s="107" t="s">
        <v>53</v>
      </c>
      <c r="C35" s="110">
        <v>0</v>
      </c>
      <c r="D35" s="110">
        <v>0</v>
      </c>
      <c r="E35" s="110">
        <v>0</v>
      </c>
      <c r="F35" s="110">
        <f t="shared" ref="F35" si="1">C35+D35+E35</f>
        <v>0</v>
      </c>
      <c r="G35" s="107"/>
      <c r="H35" s="107"/>
      <c r="I35" s="107"/>
      <c r="J35" s="107"/>
    </row>
    <row r="36" spans="1:10" ht="20.25" x14ac:dyDescent="0.3">
      <c r="A36" s="107"/>
      <c r="B36" s="107"/>
      <c r="C36" s="110"/>
      <c r="D36" s="110"/>
      <c r="E36" s="110"/>
      <c r="F36" s="110"/>
      <c r="G36" s="107"/>
      <c r="H36" s="107"/>
      <c r="I36" s="107"/>
      <c r="J36" s="107"/>
    </row>
    <row r="37" spans="1:10" s="12" customFormat="1" ht="20.25" x14ac:dyDescent="0.3">
      <c r="A37" s="114">
        <v>8000</v>
      </c>
      <c r="B37" s="112" t="s">
        <v>579</v>
      </c>
      <c r="C37" s="112"/>
      <c r="D37" s="112"/>
      <c r="E37" s="112"/>
      <c r="F37" s="112"/>
      <c r="G37" s="112"/>
      <c r="H37" s="112"/>
      <c r="I37" s="112"/>
      <c r="J37" s="112"/>
    </row>
    <row r="38" spans="1:10" ht="20.25" x14ac:dyDescent="0.3">
      <c r="A38" s="107"/>
      <c r="B38" s="107"/>
      <c r="C38" s="115"/>
      <c r="D38" s="115"/>
      <c r="E38" s="115"/>
      <c r="F38" s="115"/>
      <c r="G38" s="107"/>
      <c r="H38" s="107"/>
      <c r="I38" s="107"/>
      <c r="J38" s="107"/>
    </row>
    <row r="39" spans="1:10" ht="20.25" x14ac:dyDescent="0.3">
      <c r="A39" s="107"/>
      <c r="B39" s="219" t="s">
        <v>533</v>
      </c>
      <c r="C39" s="219"/>
      <c r="D39" s="115"/>
      <c r="E39" s="115"/>
      <c r="F39" s="115"/>
      <c r="G39" s="107"/>
      <c r="H39" s="107"/>
      <c r="I39" s="107"/>
      <c r="J39" s="107"/>
    </row>
    <row r="40" spans="1:10" ht="20.25" x14ac:dyDescent="0.3">
      <c r="A40" s="107"/>
      <c r="B40" s="116" t="s">
        <v>399</v>
      </c>
      <c r="C40" s="117">
        <f>H1</f>
        <v>2026</v>
      </c>
      <c r="D40" s="115"/>
      <c r="E40" s="115"/>
      <c r="F40" s="115"/>
      <c r="G40" s="107"/>
      <c r="H40" s="107"/>
      <c r="I40" s="107"/>
      <c r="J40" s="107"/>
    </row>
    <row r="41" spans="1:10" ht="20.25" x14ac:dyDescent="0.3">
      <c r="A41" s="107">
        <v>8110</v>
      </c>
      <c r="B41" s="118" t="s">
        <v>52</v>
      </c>
      <c r="C41" s="119">
        <v>13857955.52</v>
      </c>
      <c r="D41" s="115"/>
      <c r="E41" s="115"/>
      <c r="F41" s="115"/>
      <c r="G41" s="107"/>
      <c r="H41" s="107"/>
      <c r="I41" s="107"/>
      <c r="J41" s="107"/>
    </row>
    <row r="42" spans="1:10" ht="20.25" x14ac:dyDescent="0.3">
      <c r="A42" s="107">
        <v>8120</v>
      </c>
      <c r="B42" s="118" t="s">
        <v>51</v>
      </c>
      <c r="C42" s="119">
        <v>7321595.7999999998</v>
      </c>
      <c r="D42" s="115"/>
      <c r="E42" s="115"/>
      <c r="F42" s="115"/>
      <c r="G42" s="107"/>
      <c r="H42" s="107"/>
      <c r="I42" s="107"/>
      <c r="J42" s="107"/>
    </row>
    <row r="43" spans="1:10" ht="20.25" x14ac:dyDescent="0.3">
      <c r="A43" s="107">
        <v>8130</v>
      </c>
      <c r="B43" s="118" t="s">
        <v>50</v>
      </c>
      <c r="C43" s="119">
        <v>978000</v>
      </c>
      <c r="D43" s="115"/>
      <c r="E43" s="115"/>
      <c r="F43" s="115"/>
      <c r="G43" s="107"/>
      <c r="H43" s="107"/>
      <c r="I43" s="107"/>
      <c r="J43" s="107"/>
    </row>
    <row r="44" spans="1:10" ht="20.25" x14ac:dyDescent="0.3">
      <c r="A44" s="107">
        <v>8140</v>
      </c>
      <c r="B44" s="118" t="s">
        <v>49</v>
      </c>
      <c r="C44" s="119">
        <v>7514359.7199999997</v>
      </c>
      <c r="D44" s="115"/>
      <c r="E44" s="115"/>
      <c r="F44" s="115"/>
      <c r="G44" s="107"/>
      <c r="H44" s="107"/>
      <c r="I44" s="107"/>
      <c r="J44" s="107"/>
    </row>
    <row r="45" spans="1:10" ht="20.25" x14ac:dyDescent="0.3">
      <c r="A45" s="107">
        <v>8150</v>
      </c>
      <c r="B45" s="118" t="s">
        <v>48</v>
      </c>
      <c r="C45" s="119">
        <v>7514359.7199999997</v>
      </c>
      <c r="D45" s="115"/>
      <c r="E45" s="115"/>
      <c r="F45" s="115"/>
      <c r="G45" s="107"/>
      <c r="H45" s="107"/>
      <c r="I45" s="107"/>
      <c r="J45" s="107"/>
    </row>
    <row r="46" spans="1:10" ht="20.25" x14ac:dyDescent="0.3">
      <c r="A46" s="107"/>
      <c r="B46" s="120"/>
      <c r="C46" s="121"/>
      <c r="D46" s="115"/>
      <c r="E46" s="115"/>
      <c r="F46" s="115"/>
      <c r="G46" s="107"/>
      <c r="H46" s="107"/>
      <c r="I46" s="107"/>
      <c r="J46" s="107"/>
    </row>
    <row r="47" spans="1:10" ht="20.25" x14ac:dyDescent="0.3">
      <c r="A47" s="107"/>
      <c r="B47" s="122"/>
      <c r="C47" s="123"/>
      <c r="D47" s="115"/>
      <c r="E47" s="115"/>
      <c r="F47" s="115"/>
      <c r="G47" s="107"/>
      <c r="H47" s="107"/>
      <c r="I47" s="107"/>
      <c r="J47" s="107"/>
    </row>
    <row r="48" spans="1:10" ht="20.25" x14ac:dyDescent="0.3">
      <c r="A48" s="107"/>
      <c r="B48" s="219" t="s">
        <v>534</v>
      </c>
      <c r="C48" s="219"/>
      <c r="D48" s="107"/>
      <c r="E48" s="107"/>
      <c r="F48" s="107"/>
      <c r="G48" s="107"/>
      <c r="H48" s="107"/>
      <c r="I48" s="107"/>
      <c r="J48" s="107"/>
    </row>
    <row r="49" spans="1:10" ht="20.25" x14ac:dyDescent="0.3">
      <c r="A49" s="107"/>
      <c r="B49" s="124" t="s">
        <v>399</v>
      </c>
      <c r="C49" s="117">
        <f>H1</f>
        <v>2026</v>
      </c>
      <c r="D49" s="107"/>
      <c r="E49" s="107"/>
      <c r="F49" s="107"/>
      <c r="G49" s="107"/>
      <c r="H49" s="107"/>
      <c r="I49" s="107"/>
      <c r="J49" s="107"/>
    </row>
    <row r="50" spans="1:10" ht="20.25" x14ac:dyDescent="0.3">
      <c r="A50" s="107">
        <v>8210</v>
      </c>
      <c r="B50" s="118" t="s">
        <v>47</v>
      </c>
      <c r="C50" s="125">
        <v>13857955.52</v>
      </c>
      <c r="D50" s="107"/>
      <c r="E50" s="107"/>
      <c r="F50" s="107"/>
      <c r="G50" s="107"/>
      <c r="H50" s="107"/>
      <c r="I50" s="107"/>
      <c r="J50" s="107"/>
    </row>
    <row r="51" spans="1:10" ht="20.25" x14ac:dyDescent="0.3">
      <c r="A51" s="107">
        <v>8220</v>
      </c>
      <c r="B51" s="118" t="s">
        <v>46</v>
      </c>
      <c r="C51" s="125">
        <v>7635737.6399999997</v>
      </c>
      <c r="D51" s="107"/>
      <c r="E51" s="107"/>
      <c r="F51" s="107"/>
      <c r="G51" s="107"/>
      <c r="H51" s="107"/>
      <c r="I51" s="107"/>
      <c r="J51" s="107"/>
    </row>
    <row r="52" spans="1:10" ht="20.25" x14ac:dyDescent="0.3">
      <c r="A52" s="107">
        <v>8230</v>
      </c>
      <c r="B52" s="118" t="s">
        <v>576</v>
      </c>
      <c r="C52" s="125">
        <v>1344206.68</v>
      </c>
      <c r="D52" s="107"/>
      <c r="E52" s="107"/>
      <c r="F52" s="107"/>
      <c r="G52" s="107"/>
      <c r="H52" s="107"/>
      <c r="I52" s="107"/>
      <c r="J52" s="107"/>
    </row>
    <row r="53" spans="1:10" ht="20.25" x14ac:dyDescent="0.3">
      <c r="A53" s="107">
        <v>8240</v>
      </c>
      <c r="B53" s="118" t="s">
        <v>45</v>
      </c>
      <c r="C53" s="125">
        <v>47431.5</v>
      </c>
      <c r="D53" s="107"/>
      <c r="E53" s="107"/>
      <c r="F53" s="107"/>
      <c r="G53" s="107"/>
      <c r="H53" s="107"/>
      <c r="I53" s="107"/>
      <c r="J53" s="107"/>
    </row>
    <row r="54" spans="1:10" ht="20.25" x14ac:dyDescent="0.3">
      <c r="A54" s="107">
        <v>8250</v>
      </c>
      <c r="B54" s="118" t="s">
        <v>44</v>
      </c>
      <c r="C54" s="125">
        <v>7518993.0599999996</v>
      </c>
      <c r="D54" s="107"/>
      <c r="E54" s="107"/>
      <c r="F54" s="107"/>
      <c r="G54" s="107"/>
      <c r="H54" s="107"/>
      <c r="I54" s="107"/>
      <c r="J54" s="107"/>
    </row>
    <row r="55" spans="1:10" ht="20.25" x14ac:dyDescent="0.3">
      <c r="A55" s="107">
        <v>8260</v>
      </c>
      <c r="B55" s="118" t="s">
        <v>43</v>
      </c>
      <c r="C55" s="125">
        <v>7518993.0599999996</v>
      </c>
      <c r="D55" s="107"/>
      <c r="E55" s="107"/>
      <c r="F55" s="107"/>
      <c r="G55" s="107"/>
      <c r="H55" s="107"/>
      <c r="I55" s="107"/>
      <c r="J55" s="107"/>
    </row>
    <row r="56" spans="1:10" ht="20.25" x14ac:dyDescent="0.3">
      <c r="A56" s="107">
        <v>8270</v>
      </c>
      <c r="B56" s="118" t="s">
        <v>42</v>
      </c>
      <c r="C56" s="125">
        <v>7518993.0599999996</v>
      </c>
      <c r="D56" s="107"/>
      <c r="E56" s="107"/>
      <c r="F56" s="107"/>
      <c r="G56" s="107"/>
      <c r="H56" s="107"/>
      <c r="I56" s="107"/>
      <c r="J56" s="107"/>
    </row>
    <row r="57" spans="1:10" ht="20.25" x14ac:dyDescent="0.3">
      <c r="A57" s="107"/>
      <c r="B57" s="107"/>
      <c r="C57" s="107"/>
      <c r="D57" s="107"/>
      <c r="E57" s="107"/>
      <c r="F57" s="107"/>
      <c r="G57" s="107"/>
      <c r="H57" s="107"/>
      <c r="I57" s="107"/>
      <c r="J57" s="107"/>
    </row>
    <row r="58" spans="1:10" ht="20.25" x14ac:dyDescent="0.3">
      <c r="A58" s="107"/>
      <c r="B58" s="111"/>
      <c r="C58" s="107"/>
      <c r="D58" s="107"/>
      <c r="E58" s="107"/>
      <c r="F58" s="107"/>
      <c r="G58" s="107"/>
      <c r="H58" s="107"/>
      <c r="I58" s="107"/>
      <c r="J58" s="107"/>
    </row>
    <row r="59" spans="1:10" ht="20.25" x14ac:dyDescent="0.3">
      <c r="A59" s="126" t="s">
        <v>506</v>
      </c>
      <c r="B59" s="107"/>
      <c r="C59" s="107"/>
      <c r="D59" s="107"/>
      <c r="E59" s="107"/>
      <c r="F59" s="107"/>
      <c r="G59" s="107"/>
      <c r="H59" s="107"/>
      <c r="I59" s="107"/>
      <c r="J59" s="107"/>
    </row>
    <row r="60" spans="1:10" ht="20.25" x14ac:dyDescent="0.3">
      <c r="A60" s="107"/>
      <c r="B60" s="107"/>
      <c r="C60" s="107"/>
      <c r="D60" s="107"/>
      <c r="E60" s="107"/>
      <c r="F60" s="107"/>
      <c r="G60" s="107"/>
      <c r="H60" s="107"/>
      <c r="I60" s="107"/>
      <c r="J60" s="107"/>
    </row>
    <row r="61" spans="1:10" ht="20.25" x14ac:dyDescent="0.3">
      <c r="A61" s="107"/>
      <c r="B61" s="107"/>
      <c r="C61" s="107"/>
      <c r="D61" s="107"/>
      <c r="E61" s="107"/>
      <c r="F61" s="107"/>
      <c r="G61" s="107"/>
      <c r="H61" s="107"/>
      <c r="I61" s="107"/>
      <c r="J61" s="107"/>
    </row>
    <row r="62" spans="1:10" ht="20.25" x14ac:dyDescent="0.3">
      <c r="A62" s="107"/>
      <c r="B62" s="107"/>
      <c r="C62" s="107"/>
      <c r="D62" s="107"/>
      <c r="E62" s="107"/>
      <c r="F62" s="107"/>
      <c r="G62" s="107"/>
      <c r="H62" s="107"/>
      <c r="I62" s="107"/>
      <c r="J62" s="107"/>
    </row>
    <row r="63" spans="1:10" ht="20.25" x14ac:dyDescent="0.3">
      <c r="A63" s="107"/>
      <c r="B63" s="107"/>
      <c r="C63" s="107"/>
      <c r="D63" s="107"/>
      <c r="E63" s="107"/>
      <c r="F63" s="107"/>
      <c r="G63" s="107"/>
      <c r="H63" s="107"/>
      <c r="I63" s="107"/>
      <c r="J63" s="107"/>
    </row>
    <row r="64" spans="1:10" ht="20.25" x14ac:dyDescent="0.3">
      <c r="A64" s="107"/>
      <c r="B64" s="107"/>
      <c r="C64" s="107"/>
      <c r="D64" s="107"/>
      <c r="E64" s="107"/>
      <c r="F64" s="107"/>
      <c r="G64" s="107"/>
      <c r="H64" s="107"/>
      <c r="I64" s="107"/>
      <c r="J64" s="107"/>
    </row>
    <row r="65" spans="1:10" ht="20.25" x14ac:dyDescent="0.3">
      <c r="A65" s="107"/>
      <c r="B65" s="107"/>
      <c r="C65" s="107"/>
      <c r="D65" s="107"/>
      <c r="E65" s="107"/>
      <c r="F65" s="107"/>
      <c r="G65" s="107"/>
      <c r="H65" s="107"/>
      <c r="I65" s="107"/>
      <c r="J65" s="107"/>
    </row>
    <row r="66" spans="1:10" ht="20.25" x14ac:dyDescent="0.3">
      <c r="A66" s="107"/>
      <c r="B66" s="107"/>
      <c r="C66" s="107"/>
      <c r="D66" s="107"/>
      <c r="E66" s="107"/>
      <c r="F66" s="107"/>
      <c r="G66" s="107"/>
      <c r="H66" s="107"/>
      <c r="I66" s="107"/>
      <c r="J66" s="107"/>
    </row>
    <row r="67" spans="1:10" ht="20.25" x14ac:dyDescent="0.3">
      <c r="A67" s="107"/>
      <c r="B67" s="107"/>
      <c r="C67" s="107"/>
      <c r="D67" s="107"/>
      <c r="E67" s="107"/>
      <c r="F67" s="107"/>
      <c r="G67" s="107"/>
      <c r="H67" s="107"/>
      <c r="I67" s="107"/>
      <c r="J67" s="107"/>
    </row>
    <row r="68" spans="1:10" ht="20.25" x14ac:dyDescent="0.3">
      <c r="A68" s="107"/>
      <c r="B68" s="107"/>
      <c r="C68" s="107"/>
      <c r="D68" s="107"/>
      <c r="E68" s="107"/>
      <c r="F68" s="107"/>
      <c r="G68" s="107"/>
      <c r="H68" s="107"/>
      <c r="I68" s="107"/>
      <c r="J68" s="107"/>
    </row>
    <row r="69" spans="1:10" ht="20.25" x14ac:dyDescent="0.3">
      <c r="A69" s="107"/>
      <c r="B69" s="107"/>
      <c r="C69" s="107"/>
      <c r="D69" s="107"/>
      <c r="E69" s="107"/>
      <c r="F69" s="107"/>
      <c r="G69" s="107"/>
      <c r="H69" s="107"/>
      <c r="I69" s="107"/>
      <c r="J69" s="107"/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3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EFE!Área_de_impresión</vt:lpstr>
      <vt:lpstr>ESF!Área_de_impresión</vt:lpstr>
      <vt:lpstr>Memoria!Área_de_impresión</vt:lpstr>
      <vt:lpstr>'Notas a los Edos Financieros'!Área_de_impresión</vt:lpstr>
      <vt:lpstr>VHP!Área_de_impresión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2026-07-30T19:06:33Z</cp:lastPrinted>
  <dcterms:created xsi:type="dcterms:W3CDTF">2012-12-11T20:36:24Z</dcterms:created>
  <dcterms:modified xsi:type="dcterms:W3CDTF">2026-08-03T19:46:01Z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