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González\OneDrive\Desktop\2 trimestre\ldf 2 trim\"/>
    </mc:Choice>
  </mc:AlternateContent>
  <xr:revisionPtr revIDLastSave="0" documentId="13_ncr:1_{3EF385B6-6A4D-480D-9729-7089DD18FCD1}" xr6:coauthVersionLast="47" xr6:coauthVersionMax="47" xr10:uidLastSave="{00000000-0000-0000-0000-000000000000}"/>
  <bookViews>
    <workbookView xWindow="-98" yWindow="-98" windowWidth="21795" windowHeight="13875" firstSheet="6" activeTab="11" xr2:uid="{0997056E-72B7-4668-9232-7594B3306523}"/>
    <workbookView xWindow="10718" yWindow="0" windowWidth="10965" windowHeight="13763" firstSheet="9" activeTab="12" xr2:uid="{CD5CD0AB-C541-44E3-97C9-725B332679D5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9" l="1"/>
  <c r="D18" i="19"/>
  <c r="E18" i="19"/>
  <c r="F18" i="19"/>
  <c r="G18" i="19"/>
  <c r="C7" i="19"/>
  <c r="D7" i="19"/>
  <c r="E7" i="19"/>
  <c r="F7" i="19"/>
  <c r="G7" i="19"/>
  <c r="B7" i="19"/>
  <c r="B18" i="19"/>
  <c r="B28" i="22" l="1"/>
  <c r="C28" i="22"/>
  <c r="D28" i="22"/>
  <c r="F28" i="22"/>
  <c r="G17" i="22"/>
  <c r="E6" i="22"/>
  <c r="E28" i="22" s="1"/>
  <c r="F6" i="22"/>
  <c r="G6" i="22"/>
  <c r="D6" i="22"/>
  <c r="G20" i="20"/>
  <c r="E30" i="20"/>
  <c r="F30" i="20"/>
  <c r="D30" i="20"/>
  <c r="E6" i="20"/>
  <c r="F6" i="20"/>
  <c r="G6" i="20"/>
  <c r="G30" i="20" s="1"/>
  <c r="D6" i="20"/>
  <c r="G28" i="22" l="1"/>
  <c r="D31" i="10" l="1"/>
  <c r="G31" i="10" s="1"/>
  <c r="D30" i="10"/>
  <c r="G30" i="10" s="1"/>
  <c r="D29" i="10"/>
  <c r="G29" i="10" s="1"/>
  <c r="G28" i="10" s="1"/>
  <c r="F28" i="10"/>
  <c r="E28" i="10"/>
  <c r="D28" i="10"/>
  <c r="C28" i="10"/>
  <c r="B28" i="10"/>
  <c r="D27" i="10"/>
  <c r="G27" i="10" s="1"/>
  <c r="D26" i="10"/>
  <c r="G26" i="10" s="1"/>
  <c r="D25" i="10"/>
  <c r="G25" i="10" s="1"/>
  <c r="G24" i="10" s="1"/>
  <c r="F24" i="10"/>
  <c r="E24" i="10"/>
  <c r="E21" i="10" s="1"/>
  <c r="D24" i="10"/>
  <c r="C24" i="10"/>
  <c r="C21" i="10" s="1"/>
  <c r="B24" i="10"/>
  <c r="B21" i="10" s="1"/>
  <c r="D23" i="10"/>
  <c r="G23" i="10" s="1"/>
  <c r="D22" i="10"/>
  <c r="D21" i="10" s="1"/>
  <c r="F21" i="10"/>
  <c r="D19" i="10"/>
  <c r="G19" i="10" s="1"/>
  <c r="D18" i="10"/>
  <c r="G18" i="10" s="1"/>
  <c r="D17" i="10"/>
  <c r="G17" i="10" s="1"/>
  <c r="G16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G12" i="10" s="1"/>
  <c r="F12" i="10"/>
  <c r="E12" i="10"/>
  <c r="D12" i="10"/>
  <c r="C12" i="10"/>
  <c r="C9" i="10" s="1"/>
  <c r="C33" i="10" s="1"/>
  <c r="B12" i="10"/>
  <c r="B9" i="10" s="1"/>
  <c r="B33" i="10" s="1"/>
  <c r="D11" i="10"/>
  <c r="G11" i="10" s="1"/>
  <c r="D10" i="10"/>
  <c r="G10" i="10" s="1"/>
  <c r="F9" i="10"/>
  <c r="F33" i="10" s="1"/>
  <c r="E9" i="10"/>
  <c r="D9" i="10"/>
  <c r="D75" i="9"/>
  <c r="G75" i="9" s="1"/>
  <c r="D74" i="9"/>
  <c r="G74" i="9" s="1"/>
  <c r="D73" i="9"/>
  <c r="G73" i="9" s="1"/>
  <c r="D72" i="9"/>
  <c r="G72" i="9" s="1"/>
  <c r="G71" i="9" s="1"/>
  <c r="F71" i="9"/>
  <c r="E71" i="9"/>
  <c r="D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1" i="9" s="1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D53" i="9" s="1"/>
  <c r="D55" i="9"/>
  <c r="G55" i="9" s="1"/>
  <c r="D54" i="9"/>
  <c r="G54" i="9" s="1"/>
  <c r="F53" i="9"/>
  <c r="E53" i="9"/>
  <c r="C53" i="9"/>
  <c r="B53" i="9"/>
  <c r="D52" i="9"/>
  <c r="G52" i="9" s="1"/>
  <c r="D51" i="9"/>
  <c r="G51" i="9" s="1"/>
  <c r="D50" i="9"/>
  <c r="G50" i="9" s="1"/>
  <c r="D49" i="9"/>
  <c r="D44" i="9" s="1"/>
  <c r="D48" i="9"/>
  <c r="G48" i="9" s="1"/>
  <c r="D47" i="9"/>
  <c r="G47" i="9" s="1"/>
  <c r="D46" i="9"/>
  <c r="G46" i="9" s="1"/>
  <c r="D45" i="9"/>
  <c r="G45" i="9" s="1"/>
  <c r="F44" i="9"/>
  <c r="E44" i="9"/>
  <c r="C44" i="9"/>
  <c r="C43" i="9" s="1"/>
  <c r="B44" i="9"/>
  <c r="B43" i="9" s="1"/>
  <c r="F43" i="9"/>
  <c r="E43" i="9"/>
  <c r="D41" i="9"/>
  <c r="G41" i="9" s="1"/>
  <c r="D40" i="9"/>
  <c r="G40" i="9" s="1"/>
  <c r="D39" i="9"/>
  <c r="G39" i="9" s="1"/>
  <c r="D38" i="9"/>
  <c r="G38" i="9" s="1"/>
  <c r="G37" i="9" s="1"/>
  <c r="F37" i="9"/>
  <c r="E37" i="9"/>
  <c r="D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D27" i="9" s="1"/>
  <c r="F27" i="9"/>
  <c r="F9" i="9" s="1"/>
  <c r="F77" i="9" s="1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D19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G10" i="9" s="1"/>
  <c r="F10" i="9"/>
  <c r="E10" i="9"/>
  <c r="C10" i="9"/>
  <c r="B10" i="9"/>
  <c r="E9" i="9"/>
  <c r="E77" i="9" s="1"/>
  <c r="C9" i="9"/>
  <c r="B9" i="9"/>
  <c r="F35" i="8"/>
  <c r="E35" i="8"/>
  <c r="D35" i="8"/>
  <c r="G35" i="8" s="1"/>
  <c r="C35" i="8"/>
  <c r="B35" i="8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D22" i="8" s="1"/>
  <c r="D24" i="8"/>
  <c r="G24" i="8" s="1"/>
  <c r="D23" i="8"/>
  <c r="G23" i="8" s="1"/>
  <c r="F22" i="8"/>
  <c r="E22" i="8"/>
  <c r="C22" i="8"/>
  <c r="B22" i="8"/>
  <c r="F9" i="8"/>
  <c r="E9" i="8"/>
  <c r="C9" i="8"/>
  <c r="B9" i="8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D150" i="7" s="1"/>
  <c r="D151" i="7"/>
  <c r="G151" i="7" s="1"/>
  <c r="F150" i="7"/>
  <c r="E150" i="7"/>
  <c r="C150" i="7"/>
  <c r="B150" i="7"/>
  <c r="D149" i="7"/>
  <c r="G149" i="7" s="1"/>
  <c r="D148" i="7"/>
  <c r="D146" i="7" s="1"/>
  <c r="D147" i="7"/>
  <c r="G147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F137" i="7"/>
  <c r="E137" i="7"/>
  <c r="C137" i="7"/>
  <c r="B137" i="7"/>
  <c r="D136" i="7"/>
  <c r="G136" i="7" s="1"/>
  <c r="D135" i="7"/>
  <c r="G135" i="7" s="1"/>
  <c r="D134" i="7"/>
  <c r="G134" i="7" s="1"/>
  <c r="G133" i="7" s="1"/>
  <c r="F133" i="7"/>
  <c r="E133" i="7"/>
  <c r="D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G125" i="7" s="1"/>
  <c r="D124" i="7"/>
  <c r="D123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D113" i="7"/>
  <c r="C113" i="7"/>
  <c r="C84" i="7" s="1"/>
  <c r="B113" i="7"/>
  <c r="B84" i="7" s="1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F84" i="7" s="1"/>
  <c r="E103" i="7"/>
  <c r="E84" i="7" s="1"/>
  <c r="D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D93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5" i="7" s="1"/>
  <c r="D86" i="7"/>
  <c r="G86" i="7" s="1"/>
  <c r="F85" i="7"/>
  <c r="E85" i="7"/>
  <c r="C85" i="7"/>
  <c r="B85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D75" i="7" s="1"/>
  <c r="F75" i="7"/>
  <c r="F9" i="7" s="1"/>
  <c r="F159" i="7" s="1"/>
  <c r="E75" i="7"/>
  <c r="C75" i="7"/>
  <c r="B75" i="7"/>
  <c r="D74" i="7"/>
  <c r="D71" i="7" s="1"/>
  <c r="D73" i="7"/>
  <c r="G73" i="7" s="1"/>
  <c r="D72" i="7"/>
  <c r="G72" i="7" s="1"/>
  <c r="F71" i="7"/>
  <c r="E71" i="7"/>
  <c r="C71" i="7"/>
  <c r="B71" i="7"/>
  <c r="D70" i="7"/>
  <c r="G70" i="7" s="1"/>
  <c r="D69" i="7"/>
  <c r="D62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F62" i="7"/>
  <c r="E62" i="7"/>
  <c r="C62" i="7"/>
  <c r="B62" i="7"/>
  <c r="D61" i="7"/>
  <c r="G61" i="7" s="1"/>
  <c r="D60" i="7"/>
  <c r="D58" i="7" s="1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D48" i="7" s="1"/>
  <c r="D52" i="7"/>
  <c r="G52" i="7" s="1"/>
  <c r="D51" i="7"/>
  <c r="G51" i="7" s="1"/>
  <c r="D50" i="7"/>
  <c r="G50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8" i="7" s="1"/>
  <c r="G39" i="7"/>
  <c r="D39" i="7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D18" i="7" s="1"/>
  <c r="D22" i="7"/>
  <c r="G22" i="7" s="1"/>
  <c r="D21" i="7"/>
  <c r="G21" i="7" s="1"/>
  <c r="D20" i="7"/>
  <c r="G20" i="7" s="1"/>
  <c r="D19" i="7"/>
  <c r="G19" i="7" s="1"/>
  <c r="F18" i="7"/>
  <c r="E18" i="7"/>
  <c r="C18" i="7"/>
  <c r="B18" i="7"/>
  <c r="D17" i="7"/>
  <c r="G17" i="7" s="1"/>
  <c r="D16" i="7"/>
  <c r="D10" i="7" s="1"/>
  <c r="D15" i="7"/>
  <c r="G15" i="7" s="1"/>
  <c r="D14" i="7"/>
  <c r="G14" i="7" s="1"/>
  <c r="D13" i="7"/>
  <c r="G13" i="7" s="1"/>
  <c r="D12" i="7"/>
  <c r="G12" i="7" s="1"/>
  <c r="G11" i="7"/>
  <c r="D11" i="7"/>
  <c r="F10" i="7"/>
  <c r="E10" i="7"/>
  <c r="C10" i="7"/>
  <c r="B10" i="7"/>
  <c r="D33" i="10" l="1"/>
  <c r="E33" i="10"/>
  <c r="G9" i="10"/>
  <c r="G22" i="10"/>
  <c r="G21" i="10" s="1"/>
  <c r="B77" i="9"/>
  <c r="C77" i="9"/>
  <c r="D43" i="9"/>
  <c r="G20" i="9"/>
  <c r="G19" i="9" s="1"/>
  <c r="G9" i="9" s="1"/>
  <c r="G49" i="9"/>
  <c r="G44" i="9" s="1"/>
  <c r="G56" i="9"/>
  <c r="G53" i="9" s="1"/>
  <c r="G28" i="9"/>
  <c r="G27" i="9" s="1"/>
  <c r="D10" i="9"/>
  <c r="D9" i="9" s="1"/>
  <c r="D77" i="9" s="1"/>
  <c r="G63" i="9"/>
  <c r="G61" i="9" s="1"/>
  <c r="G25" i="8"/>
  <c r="G22" i="8" s="1"/>
  <c r="G9" i="8"/>
  <c r="D9" i="8"/>
  <c r="G10" i="7"/>
  <c r="G103" i="7"/>
  <c r="G148" i="7"/>
  <c r="G146" i="7" s="1"/>
  <c r="G23" i="7"/>
  <c r="G18" i="7" s="1"/>
  <c r="G40" i="7"/>
  <c r="G38" i="7" s="1"/>
  <c r="G60" i="7"/>
  <c r="G58" i="7" s="1"/>
  <c r="G69" i="7"/>
  <c r="G62" i="7" s="1"/>
  <c r="G76" i="7"/>
  <c r="G75" i="7" s="1"/>
  <c r="G94" i="7"/>
  <c r="G93" i="7" s="1"/>
  <c r="G85" i="7"/>
  <c r="G113" i="7"/>
  <c r="G16" i="7"/>
  <c r="G53" i="7"/>
  <c r="G48" i="7" s="1"/>
  <c r="G87" i="7"/>
  <c r="G124" i="7"/>
  <c r="G123" i="7" s="1"/>
  <c r="G152" i="7"/>
  <c r="G150" i="7" s="1"/>
  <c r="B9" i="7"/>
  <c r="B159" i="7" s="1"/>
  <c r="C9" i="7"/>
  <c r="C159" i="7" s="1"/>
  <c r="G74" i="7"/>
  <c r="G71" i="7" s="1"/>
  <c r="E9" i="7"/>
  <c r="E159" i="7" s="1"/>
  <c r="D28" i="7"/>
  <c r="D9" i="7" s="1"/>
  <c r="D137" i="7"/>
  <c r="D84" i="7" s="1"/>
  <c r="G30" i="7"/>
  <c r="G28" i="7" s="1"/>
  <c r="G138" i="7"/>
  <c r="G137" i="7" s="1"/>
  <c r="G33" i="10" l="1"/>
  <c r="G43" i="9"/>
  <c r="G77" i="9" s="1"/>
  <c r="D159" i="7"/>
  <c r="G84" i="7"/>
  <c r="G9" i="7"/>
  <c r="G159" i="7" s="1"/>
  <c r="F75" i="6" l="1"/>
  <c r="E75" i="6"/>
  <c r="D75" i="6"/>
  <c r="C75" i="6"/>
  <c r="B75" i="6"/>
  <c r="G74" i="6"/>
  <c r="D74" i="6"/>
  <c r="G73" i="6"/>
  <c r="G75" i="6" s="1"/>
  <c r="D73" i="6"/>
  <c r="E70" i="6"/>
  <c r="C70" i="6"/>
  <c r="G68" i="6"/>
  <c r="G67" i="6" s="1"/>
  <c r="D68" i="6"/>
  <c r="D67" i="6" s="1"/>
  <c r="F67" i="6"/>
  <c r="E67" i="6"/>
  <c r="C67" i="6"/>
  <c r="B67" i="6"/>
  <c r="E65" i="6"/>
  <c r="C65" i="6"/>
  <c r="G63" i="6"/>
  <c r="D63" i="6"/>
  <c r="G62" i="6"/>
  <c r="D62" i="6"/>
  <c r="G61" i="6"/>
  <c r="D61" i="6"/>
  <c r="G60" i="6"/>
  <c r="D60" i="6"/>
  <c r="D59" i="6" s="1"/>
  <c r="F59" i="6"/>
  <c r="G59" i="6" s="1"/>
  <c r="E59" i="6"/>
  <c r="C59" i="6"/>
  <c r="B59" i="6"/>
  <c r="G58" i="6"/>
  <c r="D58" i="6"/>
  <c r="G57" i="6"/>
  <c r="D57" i="6"/>
  <c r="G56" i="6"/>
  <c r="D56" i="6"/>
  <c r="G55" i="6"/>
  <c r="D55" i="6"/>
  <c r="D54" i="6" s="1"/>
  <c r="F54" i="6"/>
  <c r="G54" i="6" s="1"/>
  <c r="E54" i="6"/>
  <c r="C54" i="6"/>
  <c r="B54" i="6"/>
  <c r="B65" i="6" s="1"/>
  <c r="B70" i="6" s="1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D45" i="6" s="1"/>
  <c r="F45" i="6"/>
  <c r="G45" i="6" s="1"/>
  <c r="E45" i="6"/>
  <c r="C45" i="6"/>
  <c r="B45" i="6"/>
  <c r="G39" i="6"/>
  <c r="D39" i="6"/>
  <c r="G38" i="6"/>
  <c r="D38" i="6"/>
  <c r="F37" i="6"/>
  <c r="G37" i="6" s="1"/>
  <c r="E37" i="6"/>
  <c r="D37" i="6"/>
  <c r="C37" i="6"/>
  <c r="B37" i="6"/>
  <c r="G36" i="6"/>
  <c r="D36" i="6"/>
  <c r="F35" i="6"/>
  <c r="G35" i="6" s="1"/>
  <c r="E35" i="6"/>
  <c r="D35" i="6"/>
  <c r="C35" i="6"/>
  <c r="B35" i="6"/>
  <c r="G34" i="6"/>
  <c r="D34" i="6"/>
  <c r="G33" i="6"/>
  <c r="D33" i="6"/>
  <c r="G32" i="6"/>
  <c r="D32" i="6"/>
  <c r="G31" i="6"/>
  <c r="D31" i="6"/>
  <c r="G30" i="6"/>
  <c r="D30" i="6"/>
  <c r="G29" i="6"/>
  <c r="D29" i="6"/>
  <c r="F28" i="6"/>
  <c r="G28" i="6" s="1"/>
  <c r="E28" i="6"/>
  <c r="E41" i="6" s="1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D16" i="6" s="1"/>
  <c r="G19" i="6"/>
  <c r="D19" i="6"/>
  <c r="G18" i="6"/>
  <c r="D18" i="6"/>
  <c r="G17" i="6"/>
  <c r="D17" i="6"/>
  <c r="F16" i="6"/>
  <c r="G16" i="6" s="1"/>
  <c r="E16" i="6"/>
  <c r="C16" i="6"/>
  <c r="C41" i="6" s="1"/>
  <c r="B16" i="6"/>
  <c r="B41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65" i="6" l="1"/>
  <c r="D70" i="6" s="1"/>
  <c r="F65" i="6"/>
  <c r="D41" i="6"/>
  <c r="G41" i="6"/>
  <c r="F41" i="6"/>
  <c r="G65" i="6" l="1"/>
  <c r="G70" i="6" s="1"/>
  <c r="F70" i="6"/>
  <c r="D72" i="5" l="1"/>
  <c r="D74" i="5" s="1"/>
  <c r="D64" i="5"/>
  <c r="C64" i="5"/>
  <c r="C72" i="5" s="1"/>
  <c r="C74" i="5" s="1"/>
  <c r="B64" i="5"/>
  <c r="B72" i="5" s="1"/>
  <c r="B74" i="5" s="1"/>
  <c r="D49" i="5"/>
  <c r="D57" i="5" s="1"/>
  <c r="D59" i="5" s="1"/>
  <c r="C49" i="5"/>
  <c r="C57" i="5" s="1"/>
  <c r="C59" i="5" s="1"/>
  <c r="B49" i="5"/>
  <c r="B57" i="5" s="1"/>
  <c r="B59" i="5" s="1"/>
  <c r="D29" i="5"/>
  <c r="D33" i="5" s="1"/>
  <c r="C29" i="5"/>
  <c r="C33" i="5" s="1"/>
  <c r="B29" i="5"/>
  <c r="B33" i="5" s="1"/>
  <c r="D21" i="5"/>
  <c r="D23" i="5" s="1"/>
  <c r="D25" i="5" s="1"/>
  <c r="C21" i="5"/>
  <c r="C23" i="5" s="1"/>
  <c r="C25" i="5" s="1"/>
  <c r="B21" i="5"/>
  <c r="B23" i="5" s="1"/>
  <c r="B25" i="5" s="1"/>
  <c r="D17" i="5"/>
  <c r="C17" i="5"/>
  <c r="D13" i="5"/>
  <c r="C13" i="5"/>
  <c r="B13" i="5"/>
  <c r="D8" i="5"/>
  <c r="C8" i="5"/>
  <c r="B8" i="5"/>
  <c r="D11" i="5"/>
  <c r="C11" i="5"/>
  <c r="B11" i="5"/>
  <c r="F20" i="3" l="1"/>
  <c r="B20" i="3"/>
  <c r="F79" i="2" l="1"/>
  <c r="F81" i="2" s="1"/>
  <c r="E79" i="2"/>
  <c r="E81" i="2" s="1"/>
  <c r="F75" i="2"/>
  <c r="E75" i="2"/>
  <c r="F68" i="2"/>
  <c r="E68" i="2"/>
  <c r="F63" i="2"/>
  <c r="E63" i="2"/>
  <c r="F59" i="2"/>
  <c r="E59" i="2"/>
  <c r="F47" i="2"/>
  <c r="E4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2" i="2"/>
  <c r="B62" i="2"/>
  <c r="C60" i="2"/>
  <c r="B60" i="2"/>
  <c r="C47" i="2"/>
  <c r="B47" i="2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<sst xmlns="http://schemas.openxmlformats.org/spreadsheetml/2006/main" count="824" uniqueCount="551">
  <si>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</si>
  <si>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</si>
  <si>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</si>
  <si>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</si>
  <si>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</si>
  <si>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</si>
  <si>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</si>
  <si>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</si>
  <si>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</si>
  <si>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</si>
  <si>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</si>
  <si>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</si>
  <si>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</si>
  <si>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</si>
  <si>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</si>
  <si>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</si>
  <si>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</si>
  <si>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</si>
  <si>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</si>
  <si>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</si>
  <si>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</si>
  <si>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</si>
  <si>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</si>
  <si>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</si>
  <si>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</si>
  <si>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</si>
  <si>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</si>
  <si>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</si>
  <si>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</si>
  <si>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</si>
  <si>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</si>
  <si>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</si>
  <si>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</si>
  <si>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</si>
  <si>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</si>
  <si>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</si>
  <si>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</si>
  <si>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</si>
  <si>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</si>
  <si>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</si>
  <si>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</si>
  <si>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</si>
  <si>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</si>
  <si>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</si>
  <si>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</si>
  <si>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</si>
  <si>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</si>
  <si>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</si>
  <si>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</si>
  <si>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</si>
  <si>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</si>
  <si>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</si>
  <si>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</si>
  <si>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</si>
  <si>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</si>
  <si>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</si>
  <si>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</si>
  <si>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</si>
  <si>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</si>
  <si>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</si>
  <si>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</si>
  <si>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</si>
  <si>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</si>
  <si>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</si>
  <si>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</si>
  <si>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</si>
  <si>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</si>
  <si>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</si>
  <si>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</si>
  <si>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</si>
  <si>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</si>
  <si>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</si>
  <si>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</si>
  <si>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</si>
  <si>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</si>
  <si>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</si>
  <si>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</si>
  <si>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</si>
  <si>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</si>
  <si>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</si>
  <si>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</si>
  <si>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</si>
  <si>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</si>
  <si>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</si>
  <si>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</si>
  <si>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</si>
  <si>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</si>
  <si>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</si>
  <si>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</si>
  <si>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</si>
  <si>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</si>
  <si>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</si>
  <si>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</si>
  <si>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</si>
  <si>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</si>
  <si>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</si>
  <si>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</si>
  <si>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</si>
  <si>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</si>
  <si>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</si>
  <si>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</si>
  <si>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</si>
  <si>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</si>
  <si>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</si>
  <si>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</si>
  <si>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</si>
  <si>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</si>
  <si>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</si>
  <si>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</si>
  <si>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</si>
  <si>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</si>
  <si>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</si>
  <si>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</si>
  <si>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</si>
  <si>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</si>
  <si>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</si>
  <si>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</si>
  <si>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</si>
  <si>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</si>
  <si>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</si>
  <si>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</si>
  <si>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</si>
  <si>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</si>
  <si>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</si>
  <si>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</si>
  <si>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</si>
  <si>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</si>
  <si>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</si>
  <si>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</si>
  <si>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</si>
  <si>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</si>
  <si>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</si>
  <si>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</si>
  <si>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</si>
  <si>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</si>
  <si>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</si>
  <si>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</si>
  <si>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</si>
  <si>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</si>
  <si>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</si>
  <si>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</si>
  <si>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</si>
  <si>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</si>
  <si>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</si>
  <si>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</si>
  <si>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</si>
  <si>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</si>
  <si>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</si>
  <si>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</si>
  <si>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</si>
  <si>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</si>
  <si>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</si>
  <si>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</si>
  <si>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</si>
  <si>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</si>
  <si>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</si>
  <si>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</si>
  <si>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</si>
  <si>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</si>
  <si>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</si>
  <si>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</si>
  <si>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</si>
  <si>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</si>
  <si>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</si>
  <si>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</si>
  <si>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</si>
  <si>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</si>
  <si>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</si>
  <si>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</si>
  <si>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</si>
  <si>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</si>
  <si>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</si>
  <si>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</si>
  <si>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</si>
  <si>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</si>
  <si>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</si>
  <si>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</si>
  <si>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</si>
  <si>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</si>
  <si>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</si>
  <si>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</si>
  <si>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</si>
  <si>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</si>
  <si>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</si>
  <si>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</si>
  <si>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</si>
  <si>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</si>
  <si>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</si>
  <si>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</si>
  <si>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</si>
  <si>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</si>
  <si>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</si>
  <si>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</si>
  <si>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</si>
  <si>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</si>
  <si>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</si>
  <si>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</si>
  <si>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</si>
  <si>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</si>
  <si>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</si>
  <si>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</si>
  <si>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</si>
  <si>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</si>
  <si>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</si>
  <si>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</si>
  <si>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</si>
  <si>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</si>
  <si>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</si>
  <si>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</si>
  <si>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</si>
  <si>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</si>
  <si>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</si>
  <si>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</si>
  <si>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</si>
  <si>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</si>
  <si>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</si>
  <si>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</si>
  <si>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</si>
  <si>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</si>
  <si>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</si>
  <si>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</si>
  <si>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</si>
  <si>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</si>
  <si>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</si>
  <si>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</si>
  <si>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</si>
  <si>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</si>
  <si>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</si>
  <si>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</si>
  <si>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</si>
  <si>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</si>
  <si>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</si>
  <si>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</si>
  <si>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</si>
  <si>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</si>
  <si>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</si>
  <si>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</si>
  <si>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</si>
  <si>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</si>
  <si>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</si>
  <si>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</si>
  <si>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</si>
  <si>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</si>
  <si>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</si>
  <si>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</si>
  <si>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</si>
  <si>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</si>
  <si>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</si>
  <si>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</si>
  <si>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</si>
  <si>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</si>
  <si>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</si>
  <si>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</si>
  <si>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</si>
  <si>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</si>
  <si>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</si>
  <si>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</si>
  <si>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</si>
  <si>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</si>
  <si>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</si>
  <si>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</si>
  <si>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</si>
  <si>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</si>
  <si>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</si>
  <si>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</si>
  <si>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</si>
  <si>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</si>
  <si>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</si>
  <si>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</si>
  <si>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</si>
  <si>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</si>
  <si>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</si>
  <si>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</si>
  <si>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</si>
  <si>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</si>
  <si>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</si>
  <si>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</si>
  <si>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</si>
  <si>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</si>
  <si>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</si>
  <si>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</si>
  <si>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</si>
  <si>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</si>
  <si>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</si>
  <si>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</si>
  <si>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</si>
  <si>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</si>
  <si>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</si>
  <si>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</si>
  <si>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</si>
  <si>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</si>
  <si>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</si>
  <si>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</si>
  <si>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</si>
  <si>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</si>
  <si>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</si>
  <si>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</si>
  <si>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</si>
  <si>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</si>
  <si>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</si>
  <si>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</si>
  <si>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</si>
  <si>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</si>
  <si>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</si>
  <si>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</si>
  <si>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</si>
  <si>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</si>
  <si>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</si>
  <si>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</si>
  <si>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</si>
  <si>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</si>
  <si>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</si>
  <si>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</si>
  <si>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</si>
  <si>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</si>
  <si>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</si>
  <si>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</si>
  <si>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</si>
  <si>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</si>
  <si>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</si>
  <si>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</si>
  <si>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</si>
  <si>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</si>
  <si>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</si>
  <si>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</si>
  <si>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</si>
  <si>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</si>
  <si>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</si>
  <si>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</si>
  <si>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</si>
  <si>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</si>
  <si>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</si>
  <si>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</si>
  <si>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</si>
  <si>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</si>
  <si>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</si>
  <si>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</si>
  <si>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</si>
  <si>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</si>
  <si>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</si>
  <si>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</si>
  <si>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</si>
  <si>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</si>
  <si>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</si>
  <si>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</si>
  <si>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</si>
  <si>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</si>
  <si>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</si>
  <si>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</si>
  <si>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</si>
  <si>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</si>
  <si>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</si>
  <si>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</si>
  <si>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</si>
  <si>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</si>
  <si>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</si>
  <si>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</si>
  <si>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</si>
  <si>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</si>
  <si>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</si>
  <si>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</si>
  <si>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</si>
  <si>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</si>
  <si>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</si>
  <si>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</si>
  <si>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</si>
  <si>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</si>
  <si>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</si>
  <si>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</si>
  <si>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</si>
  <si>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</si>
  <si>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</si>
  <si>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</si>
  <si>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</si>
  <si>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</si>
  <si>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</si>
  <si>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</si>
  <si>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</si>
  <si>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</si>
  <si>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</si>
  <si>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</si>
  <si>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</si>
  <si>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</si>
  <si>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</si>
  <si>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</si>
  <si>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</si>
  <si>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</si>
  <si>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</si>
  <si>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</si>
  <si>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</si>
  <si>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</si>
  <si>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</si>
  <si>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</si>
  <si>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</si>
  <si>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</si>
  <si>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</si>
  <si>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</si>
  <si>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</si>
  <si>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</si>
  <si>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</si>
  <si>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</si>
  <si>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</si>
  <si>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</si>
  <si>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</si>
  <si>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</si>
  <si>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</si>
  <si>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</si>
  <si>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</si>
  <si>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</si>
  <si>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</si>
  <si>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</si>
  <si>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</si>
  <si>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</si>
  <si>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</si>
  <si>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</si>
  <si>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</si>
  <si>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</si>
  <si>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</si>
  <si>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</si>
  <si>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</si>
  <si>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</si>
  <si>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</si>
  <si>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</si>
  <si>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</si>
  <si>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</si>
  <si>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</si>
  <si>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</si>
  <si>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</si>
  <si>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</si>
  <si>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</si>
  <si>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</si>
  <si>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</si>
  <si>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</si>
  <si>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</si>
  <si>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</si>
  <si>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</si>
  <si>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</si>
  <si>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</si>
  <si>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</si>
  <si>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</si>
  <si>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</si>
  <si>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</si>
  <si>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</si>
  <si>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</si>
  <si>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</si>
  <si>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</si>
  <si>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</si>
  <si>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</si>
  <si>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</si>
  <si>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</si>
  <si>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</si>
  <si>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</si>
  <si>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</si>
  <si>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</si>
  <si>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</si>
  <si>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</si>
  <si>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</si>
  <si>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</si>
  <si>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</si>
  <si>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</si>
  <si>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</si>
  <si>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</si>
  <si>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</si>
  <si>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</si>
  <si>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</si>
  <si>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</si>
  <si>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</si>
  <si>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</si>
  <si>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</si>
  <si>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</si>
  <si>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</si>
  <si>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</si>
  <si>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</si>
  <si>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</si>
  <si>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</si>
  <si>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</si>
  <si>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</si>
  <si>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</si>
  <si>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</si>
  <si>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</si>
  <si>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</si>
  <si>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</si>
  <si>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</si>
  <si>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</si>
  <si>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</si>
  <si>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</si>
  <si>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</si>
  <si>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</si>
  <si>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</si>
  <si>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</si>
  <si>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</si>
  <si>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</si>
  <si>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</si>
  <si>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</si>
  <si>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</si>
  <si>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</si>
  <si>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</si>
  <si>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</si>
  <si>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</si>
  <si>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</si>
  <si>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</si>
  <si>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</si>
  <si>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</si>
  <si>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</si>
  <si>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</si>
  <si>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</si>
  <si>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</si>
  <si>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</si>
  <si>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</si>
  <si>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</si>
  <si>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</si>
  <si>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</si>
  <si>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</si>
  <si>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</si>
  <si>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</si>
  <si>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</si>
  <si>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</si>
  <si>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</si>
  <si>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</si>
  <si>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</si>
  <si>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</si>
  <si>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</si>
  <si>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</si>
  <si>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</si>
  <si>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</si>
  <si>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</si>
  <si>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</si>
  <si>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</si>
  <si>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</si>
  <si>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</si>
  <si>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</si>
  <si>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</si>
  <si>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</si>
  <si>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</si>
  <si>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</si>
  <si>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para el Desarrollo Integral de la Familia del Municipio de Cortázar, Gto.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</si>
  <si>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</si>
  <si>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</si>
  <si>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</si>
  <si>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</si>
  <si>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31120M09D010202 REHABILITACION</t>
  </si>
  <si>
    <t>31120M09D010203 TRABAJO SOCIAL</t>
  </si>
  <si>
    <t>31120M09D010204 INCLUSION A LA VIDA</t>
  </si>
  <si>
    <t>31120M09D010205 ADULTOS MAYORES</t>
  </si>
  <si>
    <t>31120M09D010206 ASISTENCIA ALIMENTARIA</t>
  </si>
  <si>
    <t>31120M09D010207 CENTRO DE ATENCION INFANTIL COMUNITARIO</t>
  </si>
  <si>
    <t>31120M09D010208 PSICOLOGIA</t>
  </si>
  <si>
    <t>31120M09D010209 NIÑOS (A) ADOLE DESARR EST VIDA SALUD</t>
  </si>
  <si>
    <t>31120M09D010210 CRIANZA POSITIVA</t>
  </si>
  <si>
    <t>31120M09D010211 RED MOVIL</t>
  </si>
  <si>
    <t>31120M09D010300 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</si>
</sst>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2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 applyProtection="1">
      <alignment horizontal="right" vertical="center"/>
      <protection locked="0"/>
    </xf>
    <xf numFmtId="3" fontId="1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>
      <alignment horizontal="right" vertical="center"/>
    </xf>
    <xf numFmtId="165" fontId="2" fillId="0" borderId="14" xfId="4" applyNumberFormat="1" applyFont="1" applyFill="1" applyBorder="1" applyAlignment="1" applyProtection="1">
      <alignment horizontal="right" vertical="center"/>
      <protection locked="0"/>
    </xf>
    <xf numFmtId="165" fontId="0" fillId="0" borderId="14" xfId="4" applyNumberFormat="1" applyFont="1" applyBorder="1" applyAlignment="1">
      <alignment horizontal="right"/>
    </xf>
    <xf numFmtId="3" fontId="1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 applyProtection="1">
      <protection locked="0"/>
    </xf>
    <xf numFmtId="3" fontId="2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/>
    <xf numFmtId="3" fontId="2" fillId="0" borderId="14" xfId="4" applyNumberFormat="1" applyFont="1" applyFill="1" applyBorder="1"/>
    <xf numFmtId="3" fontId="2" fillId="0" borderId="14" xfId="4" applyNumberFormat="1" applyFont="1" applyFill="1" applyBorder="1" applyAlignment="1" applyProtection="1">
      <alignment vertical="center"/>
      <protection locked="0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>
      <alignment vertical="center"/>
    </xf>
    <xf numFmtId="3" fontId="1" fillId="0" borderId="13" xfId="4" applyNumberFormat="1" applyFont="1" applyFill="1" applyBorder="1" applyAlignment="1" applyProtection="1">
      <alignment vertical="center"/>
      <protection locked="0"/>
    </xf>
    <xf numFmtId="3" fontId="7" fillId="2" borderId="16" xfId="4" applyNumberFormat="1" applyFont="1" applyFill="1" applyBorder="1" applyAlignment="1">
      <alignment vertical="center"/>
    </xf>
    <xf numFmtId="3" fontId="2" fillId="0" borderId="14" xfId="4" applyNumberFormat="1" applyFont="1" applyFill="1" applyBorder="1" applyAlignment="1">
      <alignment vertical="center"/>
    </xf>
    <xf numFmtId="3" fontId="0" fillId="0" borderId="13" xfId="0" applyNumberFormat="1" applyBorder="1" applyProtection="1">
      <protection locked="0"/>
    </xf>
    <xf numFmtId="3" fontId="7" fillId="2" borderId="16" xfId="4" applyNumberFormat="1" applyFont="1" applyFill="1" applyBorder="1"/>
    <xf numFmtId="4" fontId="0" fillId="0" borderId="15" xfId="4" applyNumberFormat="1" applyFont="1" applyFill="1" applyBorder="1"/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>
      <alignment vertical="center"/>
    </xf>
    <xf numFmtId="43" fontId="0" fillId="0" borderId="15" xfId="4" applyFont="1" applyBorder="1"/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165" fontId="2" fillId="0" borderId="13" xfId="4" applyNumberFormat="1" applyFont="1" applyFill="1" applyBorder="1" applyAlignment="1" applyProtection="1">
      <alignment vertical="center"/>
      <protection locked="0"/>
    </xf>
    <xf numFmtId="165" fontId="2" fillId="0" borderId="14" xfId="4" applyNumberFormat="1" applyFont="1" applyFill="1" applyBorder="1" applyAlignment="1" applyProtection="1">
      <alignment vertical="center"/>
      <protection locked="0"/>
    </xf>
    <xf numFmtId="165" fontId="2" fillId="0" borderId="6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0" fillId="0" borderId="8" xfId="4" applyNumberFormat="1" applyFont="1" applyFill="1" applyBorder="1" applyAlignment="1">
      <alignment vertical="center"/>
    </xf>
    <xf numFmtId="166" fontId="0" fillId="0" borderId="11" xfId="4" applyNumberFormat="1" applyFont="1" applyFill="1" applyBorder="1"/>
    <xf numFmtId="165" fontId="2" fillId="0" borderId="8" xfId="4" applyNumberFormat="1" applyFont="1" applyFill="1" applyBorder="1" applyAlignment="1" applyProtection="1">
      <alignment horizontal="right" vertical="center"/>
      <protection locked="0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>
      <alignment horizontal="right" vertical="center"/>
    </xf>
    <xf numFmtId="166" fontId="0" fillId="0" borderId="11" xfId="4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H82"/>
  <sheetViews>
    <sheetView showGridLines="0" zoomScale="75" zoomScaleNormal="75" workbookViewId="0">
      <selection activeCell="A2" sqref="A2:H2"/>
    </sheetView>
    <sheetView workbookViewId="1">
      <selection sqref="A1:F1"/>
    </sheetView>
  </sheetViews>
  <sheetFormatPr baseColWidth="10" defaultColWidth="11" defaultRowHeight="14.25" x14ac:dyDescent="0.45"/>
  <cols>
    <col min="1" max="1" width="96.3984375" customWidth="1"/>
    <col min="2" max="3" width="15.59765625" customWidth="1"/>
    <col min="4" max="4" width="98.73046875" bestFit="1" customWidth="1"/>
    <col min="5" max="6" width="15.59765625" customWidth="1"/>
  </cols>
  <sheetData>
    <row r="1" spans="1:8" x14ac:dyDescent="0.45">
      <c r="A1" s="172" t="s">
        <v>0</v>
      </c>
      <c r="B1" s="167"/>
      <c r="C1" s="167"/>
      <c r="D1" s="167"/>
      <c r="E1" s="167"/>
      <c r="F1" s="168"/>
    </row>
    <row r="2" spans="1:8" ht="15" customHeight="1" x14ac:dyDescent="0.45">
      <c r="A2" s="169" t="s">
        <v>535</v>
      </c>
      <c r="B2" s="170"/>
      <c r="C2" s="170"/>
      <c r="D2" s="170"/>
      <c r="E2" s="170"/>
      <c r="F2" s="170"/>
      <c r="G2" s="170"/>
      <c r="H2" s="171"/>
    </row>
    <row r="3" spans="1:8" ht="15" customHeight="1" x14ac:dyDescent="0.45">
      <c r="A3" s="160" t="s">
        <v>1</v>
      </c>
      <c r="B3" s="161"/>
      <c r="C3" s="161"/>
      <c r="D3" s="161"/>
      <c r="E3" s="161"/>
      <c r="F3" s="162"/>
    </row>
    <row r="4" spans="1:8" ht="12.95" customHeight="1" x14ac:dyDescent="0.45">
      <c r="A4" s="160" t="s">
        <v>536</v>
      </c>
      <c r="B4" s="161"/>
      <c r="C4" s="161"/>
      <c r="D4" s="161"/>
      <c r="E4" s="161"/>
      <c r="F4" s="161"/>
      <c r="G4" s="161"/>
      <c r="H4" s="162"/>
    </row>
    <row r="5" spans="1:8" ht="12.95" customHeight="1" x14ac:dyDescent="0.45">
      <c r="A5" s="163" t="s">
        <v>2</v>
      </c>
      <c r="B5" s="164"/>
      <c r="C5" s="164"/>
      <c r="D5" s="164"/>
      <c r="E5" s="164"/>
      <c r="F5" s="165"/>
    </row>
    <row r="6" spans="1:8" ht="41.45" customHeight="1" x14ac:dyDescent="0.45">
      <c r="A6" s="30" t="s">
        <v>3</v>
      </c>
      <c r="B6" s="31">
        <v>2026</v>
      </c>
      <c r="C6" s="1" t="s">
        <v>4</v>
      </c>
      <c r="D6" s="32" t="s">
        <v>5</v>
      </c>
      <c r="E6" s="31">
        <f>B6</f>
        <v>2026</v>
      </c>
      <c r="F6" s="1" t="str">
        <f>C6</f>
        <v>31 de diciembre de 2025</v>
      </c>
    </row>
    <row r="7" spans="1:8" ht="12.95" customHeight="1" x14ac:dyDescent="0.45">
      <c r="A7" s="33" t="s">
        <v>6</v>
      </c>
      <c r="B7" s="34"/>
      <c r="C7" s="34"/>
      <c r="D7" s="33" t="s">
        <v>7</v>
      </c>
      <c r="E7" s="34"/>
      <c r="F7" s="34"/>
    </row>
    <row r="8" spans="1:8" x14ac:dyDescent="0.45">
      <c r="A8" s="2" t="s">
        <v>8</v>
      </c>
      <c r="B8" s="35"/>
      <c r="C8" s="35"/>
      <c r="D8" s="2" t="s">
        <v>9</v>
      </c>
      <c r="E8" s="35"/>
      <c r="F8" s="35"/>
    </row>
    <row r="9" spans="1:8" x14ac:dyDescent="0.45">
      <c r="A9" s="36" t="s">
        <v>10</v>
      </c>
      <c r="B9" s="37">
        <v>444435.58</v>
      </c>
      <c r="C9" s="37">
        <v>437018.81</v>
      </c>
      <c r="D9" s="36" t="s">
        <v>11</v>
      </c>
      <c r="E9" s="119">
        <f>SUM(E10:E18)</f>
        <v>309872.24</v>
      </c>
      <c r="F9" s="119">
        <f>SUM(F10:F18)</f>
        <v>272935.61</v>
      </c>
    </row>
    <row r="10" spans="1:8" x14ac:dyDescent="0.45">
      <c r="A10" s="38" t="s">
        <v>12</v>
      </c>
      <c r="B10" s="37">
        <v>0</v>
      </c>
      <c r="C10" s="37">
        <v>0</v>
      </c>
      <c r="D10" s="38" t="s">
        <v>13</v>
      </c>
      <c r="E10" s="120">
        <v>6048.04</v>
      </c>
      <c r="F10" s="120">
        <v>6048.04</v>
      </c>
    </row>
    <row r="11" spans="1:8" x14ac:dyDescent="0.45">
      <c r="A11" s="38" t="s">
        <v>14</v>
      </c>
      <c r="B11" s="37">
        <v>444435.58</v>
      </c>
      <c r="C11" s="37">
        <v>437018.81</v>
      </c>
      <c r="D11" s="38" t="s">
        <v>15</v>
      </c>
      <c r="E11" s="120">
        <v>4044.7</v>
      </c>
      <c r="F11" s="120">
        <v>-45221.3</v>
      </c>
    </row>
    <row r="12" spans="1:8" x14ac:dyDescent="0.45">
      <c r="A12" s="38" t="s">
        <v>16</v>
      </c>
      <c r="B12" s="37">
        <v>0</v>
      </c>
      <c r="C12" s="37">
        <v>0</v>
      </c>
      <c r="D12" s="38" t="s">
        <v>17</v>
      </c>
      <c r="E12" s="120">
        <v>0</v>
      </c>
      <c r="F12" s="120">
        <v>0</v>
      </c>
    </row>
    <row r="13" spans="1:8" x14ac:dyDescent="0.45">
      <c r="A13" s="38" t="s">
        <v>18</v>
      </c>
      <c r="B13" s="37">
        <v>0</v>
      </c>
      <c r="C13" s="37">
        <v>0</v>
      </c>
      <c r="D13" s="38" t="s">
        <v>19</v>
      </c>
      <c r="E13" s="120">
        <v>0</v>
      </c>
      <c r="F13" s="120">
        <v>0</v>
      </c>
    </row>
    <row r="14" spans="1:8" x14ac:dyDescent="0.45">
      <c r="A14" s="38" t="s">
        <v>20</v>
      </c>
      <c r="B14" s="37">
        <v>0</v>
      </c>
      <c r="C14" s="37">
        <v>0</v>
      </c>
      <c r="D14" s="38" t="s">
        <v>21</v>
      </c>
      <c r="E14" s="120">
        <v>0</v>
      </c>
      <c r="F14" s="120">
        <v>0</v>
      </c>
    </row>
    <row r="15" spans="1:8" x14ac:dyDescent="0.45">
      <c r="A15" s="38" t="s">
        <v>22</v>
      </c>
      <c r="B15" s="37">
        <v>0</v>
      </c>
      <c r="C15" s="37">
        <v>0</v>
      </c>
      <c r="D15" s="38" t="s">
        <v>23</v>
      </c>
      <c r="E15" s="120">
        <v>0</v>
      </c>
      <c r="F15" s="120">
        <v>0</v>
      </c>
    </row>
    <row r="16" spans="1:8" x14ac:dyDescent="0.45">
      <c r="A16" s="38" t="s">
        <v>24</v>
      </c>
      <c r="B16" s="37">
        <v>0</v>
      </c>
      <c r="C16" s="37">
        <v>0</v>
      </c>
      <c r="D16" s="38" t="s">
        <v>25</v>
      </c>
      <c r="E16" s="120">
        <v>212682.45</v>
      </c>
      <c r="F16" s="120">
        <v>225011.82</v>
      </c>
    </row>
    <row r="17" spans="1:6" x14ac:dyDescent="0.45">
      <c r="A17" s="36" t="s">
        <v>26</v>
      </c>
      <c r="B17" s="37">
        <v>21996.739999999991</v>
      </c>
      <c r="C17" s="37">
        <v>46376.22</v>
      </c>
      <c r="D17" s="38" t="s">
        <v>27</v>
      </c>
      <c r="E17" s="120">
        <v>0</v>
      </c>
      <c r="F17" s="120">
        <v>0</v>
      </c>
    </row>
    <row r="18" spans="1:6" x14ac:dyDescent="0.45">
      <c r="A18" s="38" t="s">
        <v>28</v>
      </c>
      <c r="B18" s="37">
        <v>0</v>
      </c>
      <c r="C18" s="37">
        <v>0</v>
      </c>
      <c r="D18" s="38" t="s">
        <v>29</v>
      </c>
      <c r="E18" s="120">
        <v>87097.05</v>
      </c>
      <c r="F18" s="120">
        <v>87097.05</v>
      </c>
    </row>
    <row r="19" spans="1:6" x14ac:dyDescent="0.45">
      <c r="A19" s="38" t="s">
        <v>30</v>
      </c>
      <c r="B19" s="37">
        <v>142438.74</v>
      </c>
      <c r="C19" s="37">
        <v>120552.22</v>
      </c>
      <c r="D19" s="36" t="s">
        <v>31</v>
      </c>
      <c r="E19" s="119">
        <f>SUM(E20:E22)</f>
        <v>0</v>
      </c>
      <c r="F19" s="119">
        <f>SUM(F20:F22)</f>
        <v>0</v>
      </c>
    </row>
    <row r="20" spans="1:6" x14ac:dyDescent="0.45">
      <c r="A20" s="38" t="s">
        <v>32</v>
      </c>
      <c r="B20" s="37">
        <v>-125442</v>
      </c>
      <c r="C20" s="37">
        <v>-79176</v>
      </c>
      <c r="D20" s="38" t="s">
        <v>33</v>
      </c>
      <c r="E20" s="120">
        <v>0</v>
      </c>
      <c r="F20" s="120">
        <v>0</v>
      </c>
    </row>
    <row r="21" spans="1:6" x14ac:dyDescent="0.45">
      <c r="A21" s="38" t="s">
        <v>34</v>
      </c>
      <c r="B21" s="37">
        <v>0</v>
      </c>
      <c r="C21" s="37">
        <v>0</v>
      </c>
      <c r="D21" s="38" t="s">
        <v>35</v>
      </c>
      <c r="E21" s="120">
        <v>0</v>
      </c>
      <c r="F21" s="120">
        <v>0</v>
      </c>
    </row>
    <row r="22" spans="1:6" x14ac:dyDescent="0.45">
      <c r="A22" s="38" t="s">
        <v>36</v>
      </c>
      <c r="B22" s="37">
        <v>5000</v>
      </c>
      <c r="C22" s="37">
        <v>5000</v>
      </c>
      <c r="D22" s="38" t="s">
        <v>37</v>
      </c>
      <c r="E22" s="120">
        <v>0</v>
      </c>
      <c r="F22" s="120">
        <v>0</v>
      </c>
    </row>
    <row r="23" spans="1:6" x14ac:dyDescent="0.45">
      <c r="A23" s="38" t="s">
        <v>38</v>
      </c>
      <c r="B23" s="37">
        <v>0</v>
      </c>
      <c r="C23" s="37">
        <v>0</v>
      </c>
      <c r="D23" s="36" t="s">
        <v>39</v>
      </c>
      <c r="E23" s="119">
        <f>E24+E25</f>
        <v>0</v>
      </c>
      <c r="F23" s="119">
        <f>F24+F25</f>
        <v>0</v>
      </c>
    </row>
    <row r="24" spans="1:6" x14ac:dyDescent="0.45">
      <c r="A24" s="38" t="s">
        <v>40</v>
      </c>
      <c r="B24" s="37">
        <v>0</v>
      </c>
      <c r="C24" s="37">
        <v>0</v>
      </c>
      <c r="D24" s="38" t="s">
        <v>41</v>
      </c>
      <c r="E24" s="120">
        <v>0</v>
      </c>
      <c r="F24" s="120">
        <v>0</v>
      </c>
    </row>
    <row r="25" spans="1:6" x14ac:dyDescent="0.45">
      <c r="A25" s="36" t="s">
        <v>42</v>
      </c>
      <c r="B25" s="37">
        <v>6400</v>
      </c>
      <c r="C25" s="37">
        <v>6400</v>
      </c>
      <c r="D25" s="38" t="s">
        <v>43</v>
      </c>
      <c r="E25" s="120">
        <v>0</v>
      </c>
      <c r="F25" s="120">
        <v>0</v>
      </c>
    </row>
    <row r="26" spans="1:6" x14ac:dyDescent="0.45">
      <c r="A26" s="38" t="s">
        <v>44</v>
      </c>
      <c r="B26" s="37">
        <v>6400</v>
      </c>
      <c r="C26" s="37">
        <v>6400</v>
      </c>
      <c r="D26" s="36" t="s">
        <v>45</v>
      </c>
      <c r="E26" s="120">
        <v>0</v>
      </c>
      <c r="F26" s="120">
        <v>0</v>
      </c>
    </row>
    <row r="27" spans="1:6" x14ac:dyDescent="0.45">
      <c r="A27" s="38" t="s">
        <v>46</v>
      </c>
      <c r="B27" s="37">
        <v>0</v>
      </c>
      <c r="C27" s="37">
        <v>0</v>
      </c>
      <c r="D27" s="36" t="s">
        <v>47</v>
      </c>
      <c r="E27" s="119">
        <f>SUM(E28:E30)</f>
        <v>0</v>
      </c>
      <c r="F27" s="119">
        <f>SUM(F28:F30)</f>
        <v>0</v>
      </c>
    </row>
    <row r="28" spans="1:6" x14ac:dyDescent="0.45">
      <c r="A28" s="38" t="s">
        <v>48</v>
      </c>
      <c r="B28" s="37">
        <v>0</v>
      </c>
      <c r="C28" s="37">
        <v>0</v>
      </c>
      <c r="D28" s="38" t="s">
        <v>49</v>
      </c>
      <c r="E28" s="120">
        <v>0</v>
      </c>
      <c r="F28" s="120">
        <v>0</v>
      </c>
    </row>
    <row r="29" spans="1:6" x14ac:dyDescent="0.45">
      <c r="A29" s="38" t="s">
        <v>50</v>
      </c>
      <c r="B29" s="37">
        <v>0</v>
      </c>
      <c r="C29" s="37">
        <v>0</v>
      </c>
      <c r="D29" s="38" t="s">
        <v>51</v>
      </c>
      <c r="E29" s="120">
        <v>0</v>
      </c>
      <c r="F29" s="120">
        <v>0</v>
      </c>
    </row>
    <row r="30" spans="1:6" x14ac:dyDescent="0.45">
      <c r="A30" s="38" t="s">
        <v>52</v>
      </c>
      <c r="B30" s="37">
        <v>0</v>
      </c>
      <c r="C30" s="37">
        <v>0</v>
      </c>
      <c r="D30" s="38" t="s">
        <v>53</v>
      </c>
      <c r="E30" s="120">
        <v>0</v>
      </c>
      <c r="F30" s="120">
        <v>0</v>
      </c>
    </row>
    <row r="31" spans="1:6" x14ac:dyDescent="0.45">
      <c r="A31" s="36" t="s">
        <v>54</v>
      </c>
      <c r="B31" s="37">
        <v>0</v>
      </c>
      <c r="C31" s="37">
        <v>0</v>
      </c>
      <c r="D31" s="36" t="s">
        <v>55</v>
      </c>
      <c r="E31" s="119">
        <f>SUM(E32:E37)</f>
        <v>0</v>
      </c>
      <c r="F31" s="119">
        <f>SUM(F32:F37)</f>
        <v>0</v>
      </c>
    </row>
    <row r="32" spans="1:6" x14ac:dyDescent="0.45">
      <c r="A32" s="38" t="s">
        <v>56</v>
      </c>
      <c r="B32" s="37">
        <v>0</v>
      </c>
      <c r="C32" s="37">
        <v>0</v>
      </c>
      <c r="D32" s="38" t="s">
        <v>57</v>
      </c>
      <c r="E32" s="119">
        <v>0</v>
      </c>
      <c r="F32" s="119">
        <v>0</v>
      </c>
    </row>
    <row r="33" spans="1:6" ht="14.45" customHeight="1" x14ac:dyDescent="0.45">
      <c r="A33" s="38" t="s">
        <v>58</v>
      </c>
      <c r="B33" s="37">
        <v>0</v>
      </c>
      <c r="C33" s="37">
        <v>0</v>
      </c>
      <c r="D33" s="38" t="s">
        <v>59</v>
      </c>
      <c r="E33" s="120">
        <v>0</v>
      </c>
      <c r="F33" s="120">
        <v>0</v>
      </c>
    </row>
    <row r="34" spans="1:6" ht="14.45" customHeight="1" x14ac:dyDescent="0.45">
      <c r="A34" s="38" t="s">
        <v>60</v>
      </c>
      <c r="B34" s="37">
        <v>0</v>
      </c>
      <c r="C34" s="37">
        <v>0</v>
      </c>
      <c r="D34" s="38" t="s">
        <v>61</v>
      </c>
      <c r="E34" s="120">
        <v>0</v>
      </c>
      <c r="F34" s="120">
        <v>0</v>
      </c>
    </row>
    <row r="35" spans="1:6" ht="14.45" customHeight="1" x14ac:dyDescent="0.45">
      <c r="A35" s="38" t="s">
        <v>62</v>
      </c>
      <c r="B35" s="37">
        <v>0</v>
      </c>
      <c r="C35" s="37">
        <v>0</v>
      </c>
      <c r="D35" s="38" t="s">
        <v>63</v>
      </c>
      <c r="E35" s="120">
        <v>0</v>
      </c>
      <c r="F35" s="120">
        <v>0</v>
      </c>
    </row>
    <row r="36" spans="1:6" ht="14.45" customHeight="1" x14ac:dyDescent="0.45">
      <c r="A36" s="38" t="s">
        <v>64</v>
      </c>
      <c r="B36" s="37">
        <v>0</v>
      </c>
      <c r="C36" s="37">
        <v>0</v>
      </c>
      <c r="D36" s="38" t="s">
        <v>65</v>
      </c>
      <c r="E36" s="120">
        <v>0</v>
      </c>
      <c r="F36" s="120">
        <v>0</v>
      </c>
    </row>
    <row r="37" spans="1:6" ht="14.45" customHeight="1" x14ac:dyDescent="0.45">
      <c r="A37" s="36" t="s">
        <v>66</v>
      </c>
      <c r="B37" s="37">
        <v>203696.18</v>
      </c>
      <c r="C37" s="37">
        <v>154430.18</v>
      </c>
      <c r="D37" s="38" t="s">
        <v>67</v>
      </c>
      <c r="E37" s="120">
        <v>0</v>
      </c>
      <c r="F37" s="120">
        <v>0</v>
      </c>
    </row>
    <row r="38" spans="1:6" x14ac:dyDescent="0.45">
      <c r="A38" s="36" t="s">
        <v>68</v>
      </c>
      <c r="B38" s="37">
        <v>0</v>
      </c>
      <c r="C38" s="37">
        <v>0</v>
      </c>
      <c r="D38" s="36" t="s">
        <v>69</v>
      </c>
      <c r="E38" s="119">
        <f>SUM(E39:E41)</f>
        <v>0</v>
      </c>
      <c r="F38" s="119">
        <f>SUM(F39:F41)</f>
        <v>0</v>
      </c>
    </row>
    <row r="39" spans="1:6" x14ac:dyDescent="0.45">
      <c r="A39" s="38" t="s">
        <v>70</v>
      </c>
      <c r="B39" s="37">
        <v>0</v>
      </c>
      <c r="C39" s="37">
        <v>0</v>
      </c>
      <c r="D39" s="38" t="s">
        <v>71</v>
      </c>
      <c r="E39" s="120">
        <v>0</v>
      </c>
      <c r="F39" s="120">
        <v>0</v>
      </c>
    </row>
    <row r="40" spans="1:6" x14ac:dyDescent="0.45">
      <c r="A40" s="38" t="s">
        <v>72</v>
      </c>
      <c r="B40" s="37">
        <v>0</v>
      </c>
      <c r="C40" s="37">
        <v>0</v>
      </c>
      <c r="D40" s="38" t="s">
        <v>73</v>
      </c>
      <c r="E40" s="120">
        <v>0</v>
      </c>
      <c r="F40" s="120">
        <v>0</v>
      </c>
    </row>
    <row r="41" spans="1:6" x14ac:dyDescent="0.45">
      <c r="A41" s="36" t="s">
        <v>74</v>
      </c>
      <c r="B41" s="37">
        <v>0</v>
      </c>
      <c r="C41" s="37">
        <v>0</v>
      </c>
      <c r="D41" s="38" t="s">
        <v>75</v>
      </c>
      <c r="E41" s="120">
        <v>0</v>
      </c>
      <c r="F41" s="120">
        <v>0</v>
      </c>
    </row>
    <row r="42" spans="1:6" x14ac:dyDescent="0.45">
      <c r="A42" s="38" t="s">
        <v>76</v>
      </c>
      <c r="B42" s="37">
        <v>0</v>
      </c>
      <c r="C42" s="37">
        <v>0</v>
      </c>
      <c r="D42" s="36" t="s">
        <v>77</v>
      </c>
      <c r="E42" s="119">
        <f>SUM(E43:E45)</f>
        <v>0</v>
      </c>
      <c r="F42" s="119">
        <f>SUM(F43:F45)</f>
        <v>0</v>
      </c>
    </row>
    <row r="43" spans="1:6" x14ac:dyDescent="0.45">
      <c r="A43" s="38" t="s">
        <v>78</v>
      </c>
      <c r="B43" s="37">
        <v>0</v>
      </c>
      <c r="C43" s="37">
        <v>0</v>
      </c>
      <c r="D43" s="38" t="s">
        <v>79</v>
      </c>
      <c r="E43" s="120">
        <v>0</v>
      </c>
      <c r="F43" s="120">
        <v>0</v>
      </c>
    </row>
    <row r="44" spans="1:6" x14ac:dyDescent="0.45">
      <c r="A44" s="38" t="s">
        <v>80</v>
      </c>
      <c r="B44" s="37">
        <v>0</v>
      </c>
      <c r="C44" s="37">
        <v>0</v>
      </c>
      <c r="D44" s="38" t="s">
        <v>81</v>
      </c>
      <c r="E44" s="120">
        <v>0</v>
      </c>
      <c r="F44" s="120">
        <v>0</v>
      </c>
    </row>
    <row r="45" spans="1:6" x14ac:dyDescent="0.45">
      <c r="A45" s="38" t="s">
        <v>82</v>
      </c>
      <c r="B45" s="37">
        <v>0</v>
      </c>
      <c r="C45" s="37">
        <v>0</v>
      </c>
      <c r="D45" s="38" t="s">
        <v>83</v>
      </c>
      <c r="E45" s="120">
        <v>0</v>
      </c>
      <c r="F45" s="120">
        <v>0</v>
      </c>
    </row>
    <row r="46" spans="1:6" x14ac:dyDescent="0.45">
      <c r="A46" s="35"/>
      <c r="B46" s="39"/>
      <c r="C46" s="39"/>
      <c r="D46" s="35"/>
      <c r="E46" s="39"/>
      <c r="F46" s="39"/>
    </row>
    <row r="47" spans="1:6" x14ac:dyDescent="0.45">
      <c r="A47" s="3" t="s">
        <v>84</v>
      </c>
      <c r="B47" s="118">
        <f>B9+B17+B25+B31+B37+B38+B41</f>
        <v>676528.5</v>
      </c>
      <c r="C47" s="118">
        <f>C9+C17+C25+C31+C37+C38+C41</f>
        <v>644225.21</v>
      </c>
      <c r="D47" s="2" t="s">
        <v>85</v>
      </c>
      <c r="E47" s="118">
        <f>E9+E19+E23+E26+E27+E31+E38+E42</f>
        <v>309872.24</v>
      </c>
      <c r="F47" s="118">
        <f>F9+F19+F23+F26+F27+F31+F38+F42</f>
        <v>272935.61</v>
      </c>
    </row>
    <row r="48" spans="1:6" x14ac:dyDescent="0.45">
      <c r="A48" s="35"/>
      <c r="B48" s="39"/>
      <c r="C48" s="39"/>
      <c r="D48" s="35"/>
      <c r="E48" s="39"/>
      <c r="F48" s="39"/>
    </row>
    <row r="49" spans="1:6" x14ac:dyDescent="0.45">
      <c r="A49" s="2" t="s">
        <v>86</v>
      </c>
      <c r="B49" s="39"/>
      <c r="C49" s="39"/>
      <c r="D49" s="2" t="s">
        <v>87</v>
      </c>
      <c r="E49" s="39"/>
      <c r="F49" s="39"/>
    </row>
    <row r="50" spans="1:6" x14ac:dyDescent="0.45">
      <c r="A50" s="36" t="s">
        <v>88</v>
      </c>
      <c r="B50" s="37">
        <v>0</v>
      </c>
      <c r="C50" s="37">
        <v>0</v>
      </c>
      <c r="D50" s="36" t="s">
        <v>89</v>
      </c>
      <c r="E50" s="37">
        <v>0</v>
      </c>
      <c r="F50" s="37">
        <v>0</v>
      </c>
    </row>
    <row r="51" spans="1:6" x14ac:dyDescent="0.45">
      <c r="A51" s="36" t="s">
        <v>90</v>
      </c>
      <c r="B51" s="37">
        <v>0</v>
      </c>
      <c r="C51" s="37">
        <v>0</v>
      </c>
      <c r="D51" s="36" t="s">
        <v>91</v>
      </c>
      <c r="E51" s="37">
        <v>0</v>
      </c>
      <c r="F51" s="37">
        <v>0</v>
      </c>
    </row>
    <row r="52" spans="1:6" x14ac:dyDescent="0.45">
      <c r="A52" s="36" t="s">
        <v>92</v>
      </c>
      <c r="B52" s="37">
        <v>3483460.55</v>
      </c>
      <c r="C52" s="37">
        <v>3483460.55</v>
      </c>
      <c r="D52" s="36" t="s">
        <v>93</v>
      </c>
      <c r="E52" s="37">
        <v>0</v>
      </c>
      <c r="F52" s="37">
        <v>0</v>
      </c>
    </row>
    <row r="53" spans="1:6" x14ac:dyDescent="0.45">
      <c r="A53" s="36" t="s">
        <v>94</v>
      </c>
      <c r="B53" s="37">
        <v>6037079.8600000003</v>
      </c>
      <c r="C53" s="37">
        <v>5181748.05</v>
      </c>
      <c r="D53" s="36" t="s">
        <v>95</v>
      </c>
      <c r="E53" s="37">
        <v>0</v>
      </c>
      <c r="F53" s="37">
        <v>0</v>
      </c>
    </row>
    <row r="54" spans="1:6" x14ac:dyDescent="0.45">
      <c r="A54" s="36" t="s">
        <v>96</v>
      </c>
      <c r="B54" s="37">
        <v>0</v>
      </c>
      <c r="C54" s="37">
        <v>0</v>
      </c>
      <c r="D54" s="36" t="s">
        <v>97</v>
      </c>
      <c r="E54" s="37">
        <v>0</v>
      </c>
      <c r="F54" s="37">
        <v>0</v>
      </c>
    </row>
    <row r="55" spans="1:6" x14ac:dyDescent="0.45">
      <c r="A55" s="36" t="s">
        <v>98</v>
      </c>
      <c r="B55" s="37">
        <v>-3536673.58</v>
      </c>
      <c r="C55" s="37">
        <v>-3369897.31</v>
      </c>
      <c r="D55" s="40" t="s">
        <v>99</v>
      </c>
      <c r="E55" s="37">
        <v>0</v>
      </c>
      <c r="F55" s="37">
        <v>0</v>
      </c>
    </row>
    <row r="56" spans="1:6" x14ac:dyDescent="0.45">
      <c r="A56" s="36" t="s">
        <v>100</v>
      </c>
      <c r="B56" s="37">
        <v>0</v>
      </c>
      <c r="C56" s="37">
        <v>0</v>
      </c>
      <c r="D56" s="35"/>
      <c r="E56" s="39"/>
      <c r="F56" s="39"/>
    </row>
    <row r="57" spans="1:6" x14ac:dyDescent="0.45">
      <c r="A57" s="36" t="s">
        <v>101</v>
      </c>
      <c r="B57" s="37">
        <v>0</v>
      </c>
      <c r="C57" s="37">
        <v>0</v>
      </c>
      <c r="D57" s="2" t="s">
        <v>102</v>
      </c>
      <c r="E57" s="4">
        <v>0</v>
      </c>
      <c r="F57" s="4">
        <v>0</v>
      </c>
    </row>
    <row r="58" spans="1:6" x14ac:dyDescent="0.45">
      <c r="A58" s="36" t="s">
        <v>103</v>
      </c>
      <c r="B58" s="37">
        <v>0</v>
      </c>
      <c r="C58" s="37">
        <v>0</v>
      </c>
      <c r="D58" s="35"/>
      <c r="E58" s="39"/>
      <c r="F58" s="39"/>
    </row>
    <row r="59" spans="1:6" x14ac:dyDescent="0.45">
      <c r="A59" s="35"/>
      <c r="B59" s="39"/>
      <c r="C59" s="39"/>
      <c r="D59" s="2" t="s">
        <v>104</v>
      </c>
      <c r="E59" s="118">
        <f>E47+E57</f>
        <v>309872.24</v>
      </c>
      <c r="F59" s="118">
        <f>F47+F57</f>
        <v>272935.61</v>
      </c>
    </row>
    <row r="60" spans="1:6" x14ac:dyDescent="0.45">
      <c r="A60" s="3" t="s">
        <v>105</v>
      </c>
      <c r="B60" s="118">
        <f>SUM(B50:B58)</f>
        <v>5983866.8300000001</v>
      </c>
      <c r="C60" s="118">
        <f>SUM(C50:C58)</f>
        <v>5295311.2899999991</v>
      </c>
      <c r="D60" s="35"/>
      <c r="E60" s="39"/>
      <c r="F60" s="39"/>
    </row>
    <row r="61" spans="1:6" x14ac:dyDescent="0.45">
      <c r="A61" s="35"/>
      <c r="B61" s="39"/>
      <c r="C61" s="39"/>
      <c r="D61" s="41" t="s">
        <v>106</v>
      </c>
      <c r="E61" s="39"/>
      <c r="F61" s="39"/>
    </row>
    <row r="62" spans="1:6" x14ac:dyDescent="0.45">
      <c r="A62" s="3" t="s">
        <v>107</v>
      </c>
      <c r="B62" s="118">
        <f>SUM(B47+B60)</f>
        <v>6660395.3300000001</v>
      </c>
      <c r="C62" s="118">
        <f>SUM(C47+C60)</f>
        <v>5939536.4999999991</v>
      </c>
      <c r="D62" s="35"/>
      <c r="E62" s="39"/>
      <c r="F62" s="39"/>
    </row>
    <row r="63" spans="1:6" x14ac:dyDescent="0.45">
      <c r="A63" s="35"/>
      <c r="B63" s="35"/>
      <c r="C63" s="35"/>
      <c r="D63" s="42" t="s">
        <v>108</v>
      </c>
      <c r="E63" s="119">
        <f>SUM(E64:E66)</f>
        <v>2533056.44</v>
      </c>
      <c r="F63" s="119">
        <f>SUM(F64:F66)</f>
        <v>2533056.44</v>
      </c>
    </row>
    <row r="64" spans="1:6" x14ac:dyDescent="0.45">
      <c r="A64" s="35"/>
      <c r="B64" s="35"/>
      <c r="C64" s="35"/>
      <c r="D64" s="36" t="s">
        <v>109</v>
      </c>
      <c r="E64" s="120">
        <v>2533056.44</v>
      </c>
      <c r="F64" s="120">
        <v>2533056.44</v>
      </c>
    </row>
    <row r="65" spans="1:6" x14ac:dyDescent="0.45">
      <c r="A65" s="35"/>
      <c r="B65" s="35"/>
      <c r="C65" s="35"/>
      <c r="D65" s="40" t="s">
        <v>110</v>
      </c>
      <c r="E65" s="120">
        <v>0</v>
      </c>
      <c r="F65" s="120">
        <v>0</v>
      </c>
    </row>
    <row r="66" spans="1:6" x14ac:dyDescent="0.45">
      <c r="A66" s="35"/>
      <c r="B66" s="35"/>
      <c r="C66" s="35"/>
      <c r="D66" s="36" t="s">
        <v>111</v>
      </c>
      <c r="E66" s="120">
        <v>0</v>
      </c>
      <c r="F66" s="120">
        <v>0</v>
      </c>
    </row>
    <row r="67" spans="1:6" x14ac:dyDescent="0.45">
      <c r="A67" s="35"/>
      <c r="B67" s="35"/>
      <c r="C67" s="35"/>
      <c r="D67" s="35"/>
      <c r="E67" s="121"/>
      <c r="F67" s="121"/>
    </row>
    <row r="68" spans="1:6" x14ac:dyDescent="0.45">
      <c r="A68" s="35"/>
      <c r="B68" s="35"/>
      <c r="C68" s="35"/>
      <c r="D68" s="42" t="s">
        <v>112</v>
      </c>
      <c r="E68" s="119">
        <f>SUM(E69:E73)</f>
        <v>3817466.6500000004</v>
      </c>
      <c r="F68" s="119">
        <f>SUM(F69:F73)</f>
        <v>3133544.4499999997</v>
      </c>
    </row>
    <row r="69" spans="1:6" x14ac:dyDescent="0.45">
      <c r="A69" s="43"/>
      <c r="B69" s="35"/>
      <c r="C69" s="35"/>
      <c r="D69" s="36" t="s">
        <v>113</v>
      </c>
      <c r="E69" s="120">
        <v>683922.2</v>
      </c>
      <c r="F69" s="120">
        <v>-543323.35</v>
      </c>
    </row>
    <row r="70" spans="1:6" x14ac:dyDescent="0.45">
      <c r="A70" s="43"/>
      <c r="B70" s="35"/>
      <c r="C70" s="35"/>
      <c r="D70" s="36" t="s">
        <v>114</v>
      </c>
      <c r="E70" s="120">
        <v>3133544.45</v>
      </c>
      <c r="F70" s="120">
        <v>3676867.8</v>
      </c>
    </row>
    <row r="71" spans="1:6" x14ac:dyDescent="0.45">
      <c r="A71" s="43"/>
      <c r="B71" s="35"/>
      <c r="C71" s="35"/>
      <c r="D71" s="36" t="s">
        <v>115</v>
      </c>
      <c r="E71" s="120">
        <v>0</v>
      </c>
      <c r="F71" s="120">
        <v>0</v>
      </c>
    </row>
    <row r="72" spans="1:6" x14ac:dyDescent="0.45">
      <c r="A72" s="43"/>
      <c r="B72" s="35"/>
      <c r="C72" s="35"/>
      <c r="D72" s="36" t="s">
        <v>116</v>
      </c>
      <c r="E72" s="120">
        <v>0</v>
      </c>
      <c r="F72" s="120">
        <v>0</v>
      </c>
    </row>
    <row r="73" spans="1:6" x14ac:dyDescent="0.45">
      <c r="A73" s="43"/>
      <c r="B73" s="35"/>
      <c r="C73" s="35"/>
      <c r="D73" s="36" t="s">
        <v>117</v>
      </c>
      <c r="E73" s="120">
        <v>0</v>
      </c>
      <c r="F73" s="120">
        <v>0</v>
      </c>
    </row>
    <row r="74" spans="1:6" x14ac:dyDescent="0.45">
      <c r="A74" s="43"/>
      <c r="B74" s="35"/>
      <c r="C74" s="35"/>
      <c r="D74" s="35"/>
      <c r="E74" s="121"/>
      <c r="F74" s="121"/>
    </row>
    <row r="75" spans="1:6" x14ac:dyDescent="0.45">
      <c r="A75" s="43"/>
      <c r="B75" s="35"/>
      <c r="C75" s="35"/>
      <c r="D75" s="42" t="s">
        <v>118</v>
      </c>
      <c r="E75" s="119">
        <f>E76+E77</f>
        <v>0</v>
      </c>
      <c r="F75" s="119">
        <f>F76+F77</f>
        <v>0</v>
      </c>
    </row>
    <row r="76" spans="1:6" x14ac:dyDescent="0.45">
      <c r="A76" s="43"/>
      <c r="B76" s="35"/>
      <c r="C76" s="35"/>
      <c r="D76" s="36" t="s">
        <v>119</v>
      </c>
      <c r="E76" s="120">
        <v>0</v>
      </c>
      <c r="F76" s="120">
        <v>0</v>
      </c>
    </row>
    <row r="77" spans="1:6" x14ac:dyDescent="0.45">
      <c r="A77" s="43"/>
      <c r="B77" s="35"/>
      <c r="C77" s="35"/>
      <c r="D77" s="36" t="s">
        <v>120</v>
      </c>
      <c r="E77" s="120">
        <v>0</v>
      </c>
      <c r="F77" s="120">
        <v>0</v>
      </c>
    </row>
    <row r="78" spans="1:6" x14ac:dyDescent="0.45">
      <c r="A78" s="43"/>
      <c r="B78" s="35"/>
      <c r="C78" s="35"/>
      <c r="D78" s="35"/>
      <c r="E78" s="39"/>
      <c r="F78" s="39"/>
    </row>
    <row r="79" spans="1:6" x14ac:dyDescent="0.45">
      <c r="A79" s="43"/>
      <c r="B79" s="35"/>
      <c r="C79" s="35"/>
      <c r="D79" s="2" t="s">
        <v>121</v>
      </c>
      <c r="E79" s="118">
        <f>E63+E68+E75</f>
        <v>6350523.0899999999</v>
      </c>
      <c r="F79" s="118">
        <f>F63+F68+F75</f>
        <v>5666600.8899999997</v>
      </c>
    </row>
    <row r="80" spans="1:6" x14ac:dyDescent="0.45">
      <c r="A80" s="43"/>
      <c r="B80" s="35"/>
      <c r="C80" s="35"/>
      <c r="D80" s="35"/>
      <c r="E80" s="121"/>
      <c r="F80" s="121"/>
    </row>
    <row r="81" spans="1:6" x14ac:dyDescent="0.45">
      <c r="A81" s="43"/>
      <c r="B81" s="35"/>
      <c r="C81" s="35"/>
      <c r="D81" s="2" t="s">
        <v>122</v>
      </c>
      <c r="E81" s="118">
        <f>E59+E79</f>
        <v>6660395.3300000001</v>
      </c>
      <c r="F81" s="118">
        <f>F59+F79</f>
        <v>5939536.5</v>
      </c>
    </row>
    <row r="82" spans="1:6" x14ac:dyDescent="0.45">
      <c r="A82" s="44"/>
      <c r="B82" s="45"/>
      <c r="C82" s="45"/>
      <c r="D82" s="45"/>
      <c r="E82" s="46"/>
      <c r="F82" s="46"/>
    </row>
  </sheetData>
  <mergeCells count="5">
    <mergeCell ref="A1:F1"/>
    <mergeCell ref="A3:F3"/>
    <mergeCell ref="A5:F5"/>
    <mergeCell ref="A2:H2"/>
    <mergeCell ref="A4:H4"/>
  </mergeCells>
  <dataValidations disablePrompts="1"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38:F38 E47:F47 B9:C62 E42:F42 E9:F9 E19:F19 E23:F23 E27:F27 E31:F31 E50:F63 E74:F75 E67:F68 E78:F81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14" sqref="B14"/>
    </sheetView>
    <sheetView workbookViewId="1">
      <selection sqref="A1:G1"/>
    </sheetView>
  </sheetViews>
  <sheetFormatPr baseColWidth="10" defaultColWidth="11" defaultRowHeight="14.25" x14ac:dyDescent="0.45"/>
  <cols>
    <col min="1" max="1" width="68.86328125" bestFit="1" customWidth="1"/>
    <col min="2" max="2" width="23.3984375" customWidth="1"/>
    <col min="3" max="3" width="19.86328125" customWidth="1"/>
    <col min="4" max="4" width="20.86328125" bestFit="1" customWidth="1"/>
    <col min="5" max="6" width="22.265625" bestFit="1" customWidth="1"/>
    <col min="7" max="7" width="19.59765625" bestFit="1" customWidth="1"/>
  </cols>
  <sheetData>
    <row r="1" spans="1:7" x14ac:dyDescent="0.45">
      <c r="A1" s="166" t="s">
        <v>433</v>
      </c>
      <c r="B1" s="167"/>
      <c r="C1" s="167"/>
      <c r="D1" s="167"/>
      <c r="E1" s="167"/>
      <c r="F1" s="167"/>
      <c r="G1" s="168"/>
    </row>
    <row r="2" spans="1:7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0"/>
      <c r="G2" s="171"/>
    </row>
    <row r="3" spans="1:7" x14ac:dyDescent="0.45">
      <c r="A3" s="160" t="s">
        <v>434</v>
      </c>
      <c r="B3" s="161"/>
      <c r="C3" s="161"/>
      <c r="D3" s="161"/>
      <c r="E3" s="161"/>
      <c r="F3" s="161"/>
      <c r="G3" s="162"/>
    </row>
    <row r="4" spans="1:7" x14ac:dyDescent="0.45">
      <c r="A4" s="160" t="s">
        <v>2</v>
      </c>
      <c r="B4" s="161"/>
      <c r="C4" s="161"/>
      <c r="D4" s="161"/>
      <c r="E4" s="161"/>
      <c r="F4" s="161"/>
      <c r="G4" s="162"/>
    </row>
    <row r="5" spans="1:7" x14ac:dyDescent="0.45">
      <c r="A5" s="163" t="s">
        <v>435</v>
      </c>
      <c r="B5" s="164"/>
      <c r="C5" s="164"/>
      <c r="D5" s="164"/>
      <c r="E5" s="164"/>
      <c r="F5" s="164"/>
      <c r="G5" s="165"/>
    </row>
    <row r="6" spans="1:7" x14ac:dyDescent="0.45">
      <c r="A6" s="92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7" ht="15.75" customHeight="1" x14ac:dyDescent="0.45">
      <c r="A7" s="22" t="s">
        <v>436</v>
      </c>
      <c r="B7" s="91">
        <v>0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</row>
    <row r="8" spans="1:7" x14ac:dyDescent="0.45">
      <c r="A8" s="47" t="s">
        <v>437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</row>
    <row r="9" spans="1:7" ht="15.75" customHeight="1" x14ac:dyDescent="0.45">
      <c r="A9" s="47" t="s">
        <v>438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</row>
    <row r="10" spans="1:7" x14ac:dyDescent="0.45">
      <c r="A10" s="47" t="s">
        <v>439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</row>
    <row r="11" spans="1:7" x14ac:dyDescent="0.45">
      <c r="A11" s="47" t="s">
        <v>440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</row>
    <row r="12" spans="1:7" x14ac:dyDescent="0.45">
      <c r="A12" s="47" t="s">
        <v>441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</row>
    <row r="13" spans="1:7" x14ac:dyDescent="0.45">
      <c r="A13" s="47" t="s">
        <v>442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</row>
    <row r="14" spans="1:7" x14ac:dyDescent="0.45">
      <c r="A14" s="48" t="s">
        <v>443</v>
      </c>
      <c r="B14" s="54">
        <v>764359.72</v>
      </c>
      <c r="C14" s="54">
        <v>794934.10880000005</v>
      </c>
      <c r="D14" s="54">
        <v>826731.47315200011</v>
      </c>
      <c r="E14" s="54">
        <v>859800.73207808018</v>
      </c>
      <c r="F14" s="54">
        <v>894192.76136120339</v>
      </c>
      <c r="G14" s="54">
        <v>929960.47181565152</v>
      </c>
    </row>
    <row r="15" spans="1:7" x14ac:dyDescent="0.45">
      <c r="A15" s="47" t="s">
        <v>444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7" x14ac:dyDescent="0.45">
      <c r="A16" s="47" t="s">
        <v>445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</row>
    <row r="17" spans="1:7" x14ac:dyDescent="0.45">
      <c r="A17" s="47" t="s">
        <v>446</v>
      </c>
      <c r="B17" s="54">
        <v>6750000</v>
      </c>
      <c r="C17" s="54">
        <v>7020000</v>
      </c>
      <c r="D17" s="54">
        <v>7300800</v>
      </c>
      <c r="E17" s="54">
        <v>7592832</v>
      </c>
      <c r="F17" s="54">
        <v>7896545.2800000003</v>
      </c>
      <c r="G17" s="54">
        <v>8212407.0912000006</v>
      </c>
    </row>
    <row r="18" spans="1:7" x14ac:dyDescent="0.45">
      <c r="A18" s="47" t="s">
        <v>447</v>
      </c>
      <c r="B18" s="54">
        <v>0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</row>
    <row r="19" spans="1:7" x14ac:dyDescent="0.45">
      <c r="A19" s="67" t="s">
        <v>448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</row>
    <row r="20" spans="1:7" x14ac:dyDescent="0.45">
      <c r="A20" s="47" t="s">
        <v>449</v>
      </c>
      <c r="B20" s="54"/>
      <c r="C20" s="54"/>
      <c r="D20" s="54"/>
      <c r="E20" s="54"/>
      <c r="F20" s="54"/>
      <c r="G20" s="54"/>
    </row>
    <row r="21" spans="1:7" x14ac:dyDescent="0.45">
      <c r="A21" s="3" t="s">
        <v>450</v>
      </c>
      <c r="B21" s="91">
        <v>0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</row>
    <row r="22" spans="1:7" x14ac:dyDescent="0.45">
      <c r="A22" s="47" t="s">
        <v>451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45">
      <c r="A23" s="47" t="s">
        <v>452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x14ac:dyDescent="0.45">
      <c r="A24" s="47" t="s">
        <v>453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ht="28.5" x14ac:dyDescent="0.45">
      <c r="A25" s="48" t="s">
        <v>454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45">
      <c r="A26" s="48" t="s">
        <v>455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45">
      <c r="A27" s="56" t="s">
        <v>449</v>
      </c>
      <c r="B27" s="55"/>
      <c r="C27" s="55"/>
      <c r="D27" s="55"/>
      <c r="E27" s="55"/>
      <c r="F27" s="55"/>
      <c r="G27" s="55"/>
    </row>
    <row r="28" spans="1:7" x14ac:dyDescent="0.45">
      <c r="A28" s="3" t="s">
        <v>456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  <c r="G28" s="91">
        <v>0</v>
      </c>
    </row>
    <row r="29" spans="1:7" x14ac:dyDescent="0.45">
      <c r="A29" s="47" t="s">
        <v>457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</row>
    <row r="30" spans="1:7" x14ac:dyDescent="0.45">
      <c r="A30" s="35" t="s">
        <v>449</v>
      </c>
      <c r="B30" s="57"/>
      <c r="C30" s="57"/>
      <c r="D30" s="57"/>
      <c r="E30" s="57"/>
      <c r="F30" s="57"/>
      <c r="G30" s="57"/>
    </row>
    <row r="31" spans="1:7" ht="14.45" customHeight="1" x14ac:dyDescent="0.45">
      <c r="A31" s="3" t="s">
        <v>458</v>
      </c>
      <c r="B31" s="91">
        <v>0</v>
      </c>
      <c r="C31" s="91">
        <v>0</v>
      </c>
      <c r="D31" s="91">
        <v>0</v>
      </c>
      <c r="E31" s="91">
        <v>0</v>
      </c>
      <c r="F31" s="91">
        <v>0</v>
      </c>
      <c r="G31" s="91">
        <v>0</v>
      </c>
    </row>
    <row r="32" spans="1:7" ht="14.45" customHeight="1" x14ac:dyDescent="0.45">
      <c r="A32" s="35"/>
      <c r="B32" s="94"/>
      <c r="C32" s="94"/>
      <c r="D32" s="94"/>
      <c r="E32" s="94"/>
      <c r="F32" s="94"/>
      <c r="G32" s="94"/>
    </row>
    <row r="33" spans="1:7" x14ac:dyDescent="0.45">
      <c r="A33" s="97" t="s">
        <v>289</v>
      </c>
      <c r="B33" s="43"/>
      <c r="C33" s="43"/>
      <c r="D33" s="43"/>
      <c r="E33" s="43"/>
      <c r="F33" s="43"/>
      <c r="G33" s="43"/>
    </row>
    <row r="34" spans="1:7" ht="28.5" x14ac:dyDescent="0.45">
      <c r="A34" s="95" t="s">
        <v>459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</row>
    <row r="35" spans="1:7" ht="28.5" x14ac:dyDescent="0.45">
      <c r="A35" s="95" t="s">
        <v>291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</row>
    <row r="36" spans="1:7" x14ac:dyDescent="0.45">
      <c r="A36" s="97" t="s">
        <v>460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x14ac:dyDescent="0.45">
      <c r="A37" s="44"/>
      <c r="B37" s="44"/>
      <c r="C37" s="44"/>
      <c r="D37" s="44"/>
      <c r="E37" s="44"/>
      <c r="F37" s="44"/>
      <c r="G37" s="4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2" zoomScaleNormal="75" workbookViewId="0">
      <selection activeCell="B23" sqref="B23"/>
    </sheetView>
    <sheetView workbookViewId="1">
      <selection sqref="A1:G1"/>
    </sheetView>
  </sheetViews>
  <sheetFormatPr baseColWidth="10" defaultColWidth="11" defaultRowHeight="14.25" x14ac:dyDescent="0.45"/>
  <cols>
    <col min="1" max="1" width="68.86328125" bestFit="1" customWidth="1"/>
    <col min="2" max="2" width="24.59765625" customWidth="1"/>
    <col min="3" max="3" width="19.86328125" customWidth="1"/>
    <col min="4" max="4" width="20.86328125" bestFit="1" customWidth="1"/>
    <col min="5" max="6" width="22.265625" bestFit="1" customWidth="1"/>
    <col min="7" max="7" width="19.59765625" bestFit="1" customWidth="1"/>
  </cols>
  <sheetData>
    <row r="1" spans="1:7" x14ac:dyDescent="0.45">
      <c r="A1" s="166" t="s">
        <v>461</v>
      </c>
      <c r="B1" s="167"/>
      <c r="C1" s="167"/>
      <c r="D1" s="167"/>
      <c r="E1" s="167"/>
      <c r="F1" s="167"/>
      <c r="G1" s="168"/>
    </row>
    <row r="2" spans="1:7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0"/>
      <c r="G2" s="171"/>
    </row>
    <row r="3" spans="1:7" x14ac:dyDescent="0.45">
      <c r="A3" s="160" t="s">
        <v>462</v>
      </c>
      <c r="B3" s="161"/>
      <c r="C3" s="161"/>
      <c r="D3" s="161"/>
      <c r="E3" s="161"/>
      <c r="F3" s="161"/>
      <c r="G3" s="162"/>
    </row>
    <row r="4" spans="1:7" x14ac:dyDescent="0.45">
      <c r="A4" s="160" t="s">
        <v>2</v>
      </c>
      <c r="B4" s="161"/>
      <c r="C4" s="161"/>
      <c r="D4" s="161"/>
      <c r="E4" s="161"/>
      <c r="F4" s="161"/>
      <c r="G4" s="162"/>
    </row>
    <row r="5" spans="1:7" x14ac:dyDescent="0.45">
      <c r="A5" s="163" t="s">
        <v>435</v>
      </c>
      <c r="B5" s="164"/>
      <c r="C5" s="164"/>
      <c r="D5" s="164"/>
      <c r="E5" s="164"/>
      <c r="F5" s="164"/>
      <c r="G5" s="165"/>
    </row>
    <row r="6" spans="1:7" x14ac:dyDescent="0.45">
      <c r="A6" s="92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7" ht="15.75" customHeight="1" x14ac:dyDescent="0.45">
      <c r="A7" s="22" t="s">
        <v>463</v>
      </c>
      <c r="B7" s="184">
        <f>SUM(B8:B16)</f>
        <v>5884789.620000001</v>
      </c>
      <c r="C7" s="184">
        <f t="shared" ref="C7:G7" si="1">SUM(C8:C16)</f>
        <v>6120181.2048000013</v>
      </c>
      <c r="D7" s="184">
        <f t="shared" si="1"/>
        <v>6364988.4529920006</v>
      </c>
      <c r="E7" s="184">
        <f t="shared" si="1"/>
        <v>6619587.9911116809</v>
      </c>
      <c r="F7" s="184">
        <f t="shared" si="1"/>
        <v>6884371.510756148</v>
      </c>
      <c r="G7" s="184">
        <f t="shared" si="1"/>
        <v>7159746.3711863942</v>
      </c>
    </row>
    <row r="8" spans="1:7" x14ac:dyDescent="0.45">
      <c r="A8" s="47" t="s">
        <v>464</v>
      </c>
      <c r="B8" s="108">
        <v>2587024.39</v>
      </c>
      <c r="C8" s="108">
        <v>2690505.3656000001</v>
      </c>
      <c r="D8" s="108">
        <v>2798125.5802240004</v>
      </c>
      <c r="E8" s="108">
        <v>2910050.6034329603</v>
      </c>
      <c r="F8" s="108">
        <v>3026452.6275702789</v>
      </c>
      <c r="G8" s="108">
        <v>3147510.7326730904</v>
      </c>
    </row>
    <row r="9" spans="1:7" ht="15.75" customHeight="1" x14ac:dyDescent="0.45">
      <c r="A9" s="47" t="s">
        <v>465</v>
      </c>
      <c r="B9" s="108">
        <v>1446164.01</v>
      </c>
      <c r="C9" s="108">
        <v>1504010.5704000001</v>
      </c>
      <c r="D9" s="108">
        <v>1564170.993216</v>
      </c>
      <c r="E9" s="108">
        <v>1626737.8329446402</v>
      </c>
      <c r="F9" s="108">
        <v>1691807.3462624259</v>
      </c>
      <c r="G9" s="108">
        <v>1759479.640112923</v>
      </c>
    </row>
    <row r="10" spans="1:7" x14ac:dyDescent="0.45">
      <c r="A10" s="47" t="s">
        <v>466</v>
      </c>
      <c r="B10" s="108">
        <v>629987.47</v>
      </c>
      <c r="C10" s="108">
        <v>655186.96880000003</v>
      </c>
      <c r="D10" s="108">
        <v>681394.44755200006</v>
      </c>
      <c r="E10" s="108">
        <v>708650.22545408003</v>
      </c>
      <c r="F10" s="108">
        <v>736996.23447224323</v>
      </c>
      <c r="G10" s="108">
        <v>766476.08385113301</v>
      </c>
    </row>
    <row r="11" spans="1:7" x14ac:dyDescent="0.45">
      <c r="A11" s="47" t="s">
        <v>467</v>
      </c>
      <c r="B11" s="108">
        <v>349461.94</v>
      </c>
      <c r="C11" s="108">
        <v>363440.41759999999</v>
      </c>
      <c r="D11" s="108">
        <v>377978.03430399997</v>
      </c>
      <c r="E11" s="108">
        <v>393097.15567616001</v>
      </c>
      <c r="F11" s="108">
        <v>408821.04190320644</v>
      </c>
      <c r="G11" s="108">
        <v>425173.88357933471</v>
      </c>
    </row>
    <row r="12" spans="1:7" x14ac:dyDescent="0.45">
      <c r="A12" s="47" t="s">
        <v>468</v>
      </c>
      <c r="B12" s="108">
        <v>872151.81</v>
      </c>
      <c r="C12" s="108">
        <v>907037.88240000012</v>
      </c>
      <c r="D12" s="108">
        <v>943319.39769600017</v>
      </c>
      <c r="E12" s="108">
        <v>981052.17360384017</v>
      </c>
      <c r="F12" s="108">
        <v>1020294.2605479938</v>
      </c>
      <c r="G12" s="108">
        <v>1061106.0309699136</v>
      </c>
    </row>
    <row r="13" spans="1:7" x14ac:dyDescent="0.45">
      <c r="A13" s="47" t="s">
        <v>469</v>
      </c>
      <c r="B13" s="108">
        <v>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</row>
    <row r="14" spans="1:7" x14ac:dyDescent="0.45">
      <c r="A14" s="48" t="s">
        <v>470</v>
      </c>
      <c r="B14" s="108">
        <v>0</v>
      </c>
      <c r="C14" s="108">
        <v>0</v>
      </c>
      <c r="D14" s="108">
        <v>0</v>
      </c>
      <c r="E14" s="108">
        <v>0</v>
      </c>
      <c r="F14" s="108">
        <v>0</v>
      </c>
      <c r="G14" s="108">
        <v>0</v>
      </c>
    </row>
    <row r="15" spans="1:7" x14ac:dyDescent="0.45">
      <c r="A15" s="47" t="s">
        <v>471</v>
      </c>
      <c r="B15" s="108">
        <v>0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</row>
    <row r="16" spans="1:7" x14ac:dyDescent="0.45">
      <c r="A16" s="47" t="s">
        <v>472</v>
      </c>
      <c r="B16" s="108">
        <v>0</v>
      </c>
      <c r="C16" s="108">
        <v>0</v>
      </c>
      <c r="D16" s="108">
        <v>0</v>
      </c>
      <c r="E16" s="108">
        <v>0</v>
      </c>
      <c r="F16" s="108">
        <v>0</v>
      </c>
      <c r="G16" s="108">
        <v>0</v>
      </c>
    </row>
    <row r="17" spans="1:7" x14ac:dyDescent="0.45">
      <c r="A17" s="47"/>
      <c r="B17" s="108"/>
      <c r="C17" s="108"/>
      <c r="D17" s="108"/>
      <c r="E17" s="108"/>
      <c r="F17" s="108"/>
      <c r="G17" s="108"/>
    </row>
    <row r="18" spans="1:7" x14ac:dyDescent="0.45">
      <c r="A18" s="3" t="s">
        <v>473</v>
      </c>
      <c r="B18" s="184">
        <f>+SUM(B19:B27)</f>
        <v>8739250.6799999997</v>
      </c>
      <c r="C18" s="184">
        <f t="shared" ref="C18:G18" si="2">+SUM(C19:C27)</f>
        <v>9088820.7072000001</v>
      </c>
      <c r="D18" s="184">
        <f t="shared" si="2"/>
        <v>9452373.5354880001</v>
      </c>
      <c r="E18" s="184">
        <f t="shared" si="2"/>
        <v>9830468.4769075215</v>
      </c>
      <c r="F18" s="184">
        <f t="shared" si="2"/>
        <v>10223687.215983821</v>
      </c>
      <c r="G18" s="184">
        <f t="shared" si="2"/>
        <v>10632634.704623176</v>
      </c>
    </row>
    <row r="19" spans="1:7" x14ac:dyDescent="0.45">
      <c r="A19" s="47" t="s">
        <v>464</v>
      </c>
      <c r="B19" s="185">
        <v>7262670.0300000003</v>
      </c>
      <c r="C19" s="108">
        <v>7553176.8312000008</v>
      </c>
      <c r="D19" s="108">
        <v>7855303.9044480007</v>
      </c>
      <c r="E19" s="108">
        <v>8169516.060625921</v>
      </c>
      <c r="F19" s="108">
        <v>8496296.703050958</v>
      </c>
      <c r="G19" s="108">
        <v>8836148.5711729974</v>
      </c>
    </row>
    <row r="20" spans="1:7" x14ac:dyDescent="0.45">
      <c r="A20" s="47" t="s">
        <v>465</v>
      </c>
      <c r="B20" s="185">
        <v>890792.17</v>
      </c>
      <c r="C20" s="108">
        <v>926423.85680000007</v>
      </c>
      <c r="D20" s="108">
        <v>963480.81107200007</v>
      </c>
      <c r="E20" s="108">
        <v>1002020.0435148801</v>
      </c>
      <c r="F20" s="108">
        <v>1042100.8452554754</v>
      </c>
      <c r="G20" s="108">
        <v>1083784.8790656945</v>
      </c>
    </row>
    <row r="21" spans="1:7" x14ac:dyDescent="0.45">
      <c r="A21" s="47" t="s">
        <v>466</v>
      </c>
      <c r="B21" s="185">
        <v>470600.48</v>
      </c>
      <c r="C21" s="108">
        <v>489424.49920000002</v>
      </c>
      <c r="D21" s="108">
        <v>509001.47916800005</v>
      </c>
      <c r="E21" s="108">
        <v>529361.53833472007</v>
      </c>
      <c r="F21" s="108">
        <v>550535.99986810889</v>
      </c>
      <c r="G21" s="108">
        <v>572557.43986283324</v>
      </c>
    </row>
    <row r="22" spans="1:7" x14ac:dyDescent="0.45">
      <c r="A22" s="47" t="s">
        <v>467</v>
      </c>
      <c r="B22" s="185">
        <v>115188</v>
      </c>
      <c r="C22" s="108">
        <v>119795.52</v>
      </c>
      <c r="D22" s="108">
        <v>124587.34080000001</v>
      </c>
      <c r="E22" s="108">
        <v>129570.834432</v>
      </c>
      <c r="F22" s="108">
        <v>134753.66780928001</v>
      </c>
      <c r="G22" s="108">
        <v>140143.81452165122</v>
      </c>
    </row>
    <row r="23" spans="1:7" x14ac:dyDescent="0.45">
      <c r="A23" s="48" t="s">
        <v>468</v>
      </c>
      <c r="B23" s="185">
        <v>0</v>
      </c>
      <c r="C23" s="185">
        <v>0</v>
      </c>
      <c r="D23" s="185">
        <v>0</v>
      </c>
      <c r="E23" s="185">
        <v>0</v>
      </c>
      <c r="F23" s="185">
        <v>0</v>
      </c>
      <c r="G23" s="185">
        <v>0</v>
      </c>
    </row>
    <row r="24" spans="1:7" x14ac:dyDescent="0.45">
      <c r="A24" s="48" t="s">
        <v>469</v>
      </c>
      <c r="B24" s="185">
        <v>0</v>
      </c>
      <c r="C24" s="185">
        <v>0</v>
      </c>
      <c r="D24" s="185">
        <v>0</v>
      </c>
      <c r="E24" s="185">
        <v>0</v>
      </c>
      <c r="F24" s="185">
        <v>0</v>
      </c>
      <c r="G24" s="185">
        <v>0</v>
      </c>
    </row>
    <row r="25" spans="1:7" x14ac:dyDescent="0.45">
      <c r="A25" s="48" t="s">
        <v>470</v>
      </c>
      <c r="B25" s="185">
        <v>0</v>
      </c>
      <c r="C25" s="185">
        <v>0</v>
      </c>
      <c r="D25" s="185">
        <v>0</v>
      </c>
      <c r="E25" s="185">
        <v>0</v>
      </c>
      <c r="F25" s="185">
        <v>0</v>
      </c>
      <c r="G25" s="185">
        <v>0</v>
      </c>
    </row>
    <row r="26" spans="1:7" x14ac:dyDescent="0.45">
      <c r="A26" s="48" t="s">
        <v>474</v>
      </c>
      <c r="B26" s="185">
        <v>0</v>
      </c>
      <c r="C26" s="185">
        <v>0</v>
      </c>
      <c r="D26" s="185">
        <v>0</v>
      </c>
      <c r="E26" s="185">
        <v>0</v>
      </c>
      <c r="F26" s="185">
        <v>0</v>
      </c>
      <c r="G26" s="185">
        <v>0</v>
      </c>
    </row>
    <row r="27" spans="1:7" x14ac:dyDescent="0.45">
      <c r="A27" s="48" t="s">
        <v>472</v>
      </c>
      <c r="B27" s="185">
        <v>0</v>
      </c>
      <c r="C27" s="185">
        <v>0</v>
      </c>
      <c r="D27" s="185">
        <v>0</v>
      </c>
      <c r="E27" s="185">
        <v>0</v>
      </c>
      <c r="F27" s="185">
        <v>0</v>
      </c>
      <c r="G27" s="185">
        <v>0</v>
      </c>
    </row>
    <row r="28" spans="1:7" x14ac:dyDescent="0.45">
      <c r="A28" s="35" t="s">
        <v>449</v>
      </c>
      <c r="B28" s="57"/>
      <c r="C28" s="57"/>
      <c r="D28" s="57"/>
      <c r="E28" s="57"/>
      <c r="F28" s="57"/>
      <c r="G28" s="57"/>
    </row>
    <row r="29" spans="1:7" ht="14.45" customHeight="1" x14ac:dyDescent="0.45">
      <c r="A29" s="3" t="s">
        <v>475</v>
      </c>
      <c r="B29" s="91">
        <v>0</v>
      </c>
      <c r="C29" s="91">
        <v>0</v>
      </c>
      <c r="D29" s="91">
        <v>0</v>
      </c>
      <c r="E29" s="91">
        <v>0</v>
      </c>
      <c r="F29" s="91">
        <v>0</v>
      </c>
      <c r="G29" s="91">
        <v>0</v>
      </c>
    </row>
    <row r="30" spans="1:7" x14ac:dyDescent="0.45">
      <c r="A30" s="44"/>
      <c r="B30" s="44"/>
      <c r="C30" s="44"/>
      <c r="D30" s="44"/>
      <c r="E30" s="44"/>
      <c r="F30" s="44"/>
      <c r="G30" s="4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C23:G29 B18:B29 B7:G7 C18:G18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abSelected="1" zoomScale="80" zoomScaleNormal="80" workbookViewId="0">
      <selection activeCell="D30" sqref="D30"/>
    </sheetView>
    <sheetView workbookViewId="1">
      <selection sqref="A1:G1"/>
    </sheetView>
  </sheetViews>
  <sheetFormatPr baseColWidth="10" defaultColWidth="11" defaultRowHeight="14.25" x14ac:dyDescent="0.45"/>
  <cols>
    <col min="1" max="1" width="68.86328125" bestFit="1" customWidth="1"/>
    <col min="2" max="2" width="21.86328125" bestFit="1" customWidth="1"/>
    <col min="3" max="3" width="19.86328125" customWidth="1"/>
    <col min="4" max="4" width="20.86328125" bestFit="1" customWidth="1"/>
    <col min="5" max="6" width="22.265625" bestFit="1" customWidth="1"/>
    <col min="7" max="7" width="19.59765625" bestFit="1" customWidth="1"/>
  </cols>
  <sheetData>
    <row r="1" spans="1:7" x14ac:dyDescent="0.45">
      <c r="A1" s="166" t="s">
        <v>476</v>
      </c>
      <c r="B1" s="167"/>
      <c r="C1" s="167"/>
      <c r="D1" s="167"/>
      <c r="E1" s="167"/>
      <c r="F1" s="167"/>
      <c r="G1" s="168"/>
    </row>
    <row r="2" spans="1:7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0"/>
      <c r="G2" s="171"/>
    </row>
    <row r="3" spans="1:7" x14ac:dyDescent="0.45">
      <c r="A3" s="160" t="s">
        <v>477</v>
      </c>
      <c r="B3" s="161"/>
      <c r="C3" s="161"/>
      <c r="D3" s="161"/>
      <c r="E3" s="161"/>
      <c r="F3" s="161"/>
      <c r="G3" s="162"/>
    </row>
    <row r="4" spans="1:7" x14ac:dyDescent="0.45">
      <c r="A4" s="160" t="s">
        <v>2</v>
      </c>
      <c r="B4" s="161"/>
      <c r="C4" s="161"/>
      <c r="D4" s="161"/>
      <c r="E4" s="161"/>
      <c r="F4" s="161"/>
      <c r="G4" s="162"/>
    </row>
    <row r="5" spans="1:7" x14ac:dyDescent="0.45">
      <c r="A5" s="92" t="s">
        <v>5</v>
      </c>
      <c r="B5" s="117">
        <v>2021</v>
      </c>
      <c r="C5" s="116">
        <v>2022</v>
      </c>
      <c r="D5" s="117">
        <v>2023</v>
      </c>
      <c r="E5" s="116">
        <v>2024</v>
      </c>
      <c r="F5" s="117">
        <v>2025</v>
      </c>
      <c r="G5" s="116">
        <v>2026</v>
      </c>
    </row>
    <row r="6" spans="1:7" ht="15.75" customHeight="1" x14ac:dyDescent="0.45">
      <c r="A6" s="22" t="s">
        <v>478</v>
      </c>
      <c r="B6" s="91">
        <v>0</v>
      </c>
      <c r="C6" s="91">
        <v>0</v>
      </c>
      <c r="D6" s="91">
        <f>SUM(D7:D18)</f>
        <v>12072239.960000001</v>
      </c>
      <c r="E6" s="91">
        <f t="shared" ref="E6:G6" si="0">SUM(E7:E18)</f>
        <v>13869260.510000002</v>
      </c>
      <c r="F6" s="91">
        <f t="shared" si="0"/>
        <v>14423726.4</v>
      </c>
      <c r="G6" s="91">
        <f t="shared" si="0"/>
        <v>5702388.2400000002</v>
      </c>
    </row>
    <row r="7" spans="1:7" x14ac:dyDescent="0.45">
      <c r="A7" s="47" t="s">
        <v>437</v>
      </c>
      <c r="B7" s="54">
        <v>0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</row>
    <row r="8" spans="1:7" ht="15.75" customHeight="1" x14ac:dyDescent="0.45">
      <c r="A8" s="47" t="s">
        <v>438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</row>
    <row r="9" spans="1:7" x14ac:dyDescent="0.45">
      <c r="A9" s="47" t="s">
        <v>439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</row>
    <row r="10" spans="1:7" x14ac:dyDescent="0.45">
      <c r="A10" s="47" t="s">
        <v>440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</row>
    <row r="11" spans="1:7" x14ac:dyDescent="0.45">
      <c r="A11" s="47" t="s">
        <v>441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</row>
    <row r="12" spans="1:7" x14ac:dyDescent="0.45">
      <c r="A12" s="47" t="s">
        <v>442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</row>
    <row r="13" spans="1:7" x14ac:dyDescent="0.45">
      <c r="A13" s="48" t="s">
        <v>443</v>
      </c>
      <c r="B13" s="54">
        <v>0</v>
      </c>
      <c r="C13" s="54">
        <v>0</v>
      </c>
      <c r="D13" s="54">
        <v>1028887.39</v>
      </c>
      <c r="E13" s="54">
        <v>1976207.3</v>
      </c>
      <c r="F13" s="54">
        <v>1952173.41</v>
      </c>
      <c r="G13" s="54">
        <v>1405588.24</v>
      </c>
    </row>
    <row r="14" spans="1:7" x14ac:dyDescent="0.45">
      <c r="A14" s="47" t="s">
        <v>444</v>
      </c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</row>
    <row r="15" spans="1:7" x14ac:dyDescent="0.45">
      <c r="A15" s="47" t="s">
        <v>445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7" x14ac:dyDescent="0.45">
      <c r="A16" s="47" t="s">
        <v>446</v>
      </c>
      <c r="B16" s="54">
        <v>0</v>
      </c>
      <c r="C16" s="54">
        <v>0</v>
      </c>
      <c r="D16" s="54">
        <v>11043352.57</v>
      </c>
      <c r="E16" s="54">
        <v>11893053.210000001</v>
      </c>
      <c r="F16" s="54">
        <v>12471552.99</v>
      </c>
      <c r="G16" s="54">
        <v>4296800</v>
      </c>
    </row>
    <row r="17" spans="1:7" x14ac:dyDescent="0.45">
      <c r="A17" s="47" t="s">
        <v>447</v>
      </c>
      <c r="B17" s="54">
        <v>0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</row>
    <row r="18" spans="1:7" x14ac:dyDescent="0.45">
      <c r="A18" s="67" t="s">
        <v>448</v>
      </c>
      <c r="B18" s="54">
        <v>0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</row>
    <row r="19" spans="1:7" x14ac:dyDescent="0.45">
      <c r="A19" s="47"/>
      <c r="B19" s="54"/>
      <c r="C19" s="54"/>
      <c r="D19" s="54"/>
      <c r="E19" s="54"/>
      <c r="F19" s="54"/>
      <c r="G19" s="54"/>
    </row>
    <row r="20" spans="1:7" x14ac:dyDescent="0.45">
      <c r="A20" s="3" t="s">
        <v>479</v>
      </c>
      <c r="B20" s="91">
        <v>0</v>
      </c>
      <c r="C20" s="91">
        <v>0</v>
      </c>
      <c r="D20" s="91">
        <v>0</v>
      </c>
      <c r="E20" s="91">
        <v>0</v>
      </c>
      <c r="F20" s="91">
        <v>0</v>
      </c>
      <c r="G20" s="91">
        <f>SUM(G21:G25)</f>
        <v>8980000</v>
      </c>
    </row>
    <row r="21" spans="1:7" x14ac:dyDescent="0.45">
      <c r="A21" s="47" t="s">
        <v>451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x14ac:dyDescent="0.45">
      <c r="A22" s="47" t="s">
        <v>452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45">
      <c r="A23" s="47" t="s">
        <v>453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</row>
    <row r="24" spans="1:7" ht="28.5" x14ac:dyDescent="0.45">
      <c r="A24" s="48" t="s">
        <v>454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8980000</v>
      </c>
    </row>
    <row r="25" spans="1:7" x14ac:dyDescent="0.45">
      <c r="A25" s="48" t="s">
        <v>455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45">
      <c r="A26" s="56"/>
      <c r="B26" s="55"/>
      <c r="C26" s="55"/>
      <c r="D26" s="55"/>
      <c r="E26" s="55"/>
      <c r="F26" s="55"/>
      <c r="G26" s="55"/>
    </row>
    <row r="27" spans="1:7" x14ac:dyDescent="0.45">
      <c r="A27" s="3" t="s">
        <v>480</v>
      </c>
      <c r="B27" s="91">
        <v>0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</row>
    <row r="28" spans="1:7" x14ac:dyDescent="0.45">
      <c r="A28" s="47" t="s">
        <v>287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</row>
    <row r="29" spans="1:7" x14ac:dyDescent="0.45">
      <c r="A29" s="35"/>
      <c r="B29" s="57"/>
      <c r="C29" s="57"/>
      <c r="D29" s="57"/>
      <c r="E29" s="57"/>
      <c r="F29" s="57"/>
      <c r="G29" s="57"/>
    </row>
    <row r="30" spans="1:7" ht="14.45" customHeight="1" x14ac:dyDescent="0.45">
      <c r="A30" s="3" t="s">
        <v>481</v>
      </c>
      <c r="B30" s="91">
        <v>0</v>
      </c>
      <c r="C30" s="91">
        <v>0</v>
      </c>
      <c r="D30" s="184">
        <f>D6+D20+D27</f>
        <v>12072239.960000001</v>
      </c>
      <c r="E30" s="184">
        <f t="shared" ref="E30:G30" si="1">E6+E20+E27</f>
        <v>13869260.510000002</v>
      </c>
      <c r="F30" s="184">
        <f t="shared" si="1"/>
        <v>14423726.4</v>
      </c>
      <c r="G30" s="184">
        <f t="shared" si="1"/>
        <v>14682388.24</v>
      </c>
    </row>
    <row r="31" spans="1:7" ht="14.45" customHeight="1" x14ac:dyDescent="0.45">
      <c r="A31" s="35"/>
      <c r="B31" s="94"/>
      <c r="C31" s="94"/>
      <c r="D31" s="94"/>
      <c r="E31" s="94"/>
      <c r="F31" s="94"/>
      <c r="G31" s="94"/>
    </row>
    <row r="32" spans="1:7" x14ac:dyDescent="0.45">
      <c r="A32" s="97" t="s">
        <v>289</v>
      </c>
      <c r="B32" s="43"/>
      <c r="C32" s="43"/>
      <c r="D32" s="43"/>
      <c r="E32" s="43"/>
      <c r="F32" s="43"/>
      <c r="G32" s="43"/>
    </row>
    <row r="33" spans="1:7" ht="28.5" x14ac:dyDescent="0.45">
      <c r="A33" s="95" t="s">
        <v>459</v>
      </c>
      <c r="B33" s="66">
        <v>0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</row>
    <row r="34" spans="1:7" ht="28.5" x14ac:dyDescent="0.45">
      <c r="A34" s="95" t="s">
        <v>291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</row>
    <row r="35" spans="1:7" x14ac:dyDescent="0.45">
      <c r="A35" s="43" t="s">
        <v>460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</row>
    <row r="36" spans="1:7" x14ac:dyDescent="0.45">
      <c r="A36" s="44"/>
      <c r="B36" s="44"/>
      <c r="C36" s="44"/>
      <c r="D36" s="44"/>
      <c r="E36" s="44"/>
      <c r="F36" s="44"/>
      <c r="G36" s="44"/>
    </row>
    <row r="38" spans="1:7" x14ac:dyDescent="0.45">
      <c r="A38" t="s">
        <v>482</v>
      </c>
    </row>
    <row r="39" spans="1:7" x14ac:dyDescent="0.45">
      <c r="A39" t="s">
        <v>483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E24" sqref="E24"/>
    </sheetView>
    <sheetView tabSelected="1" topLeftCell="F1" workbookViewId="1">
      <selection activeCell="G17" sqref="G17"/>
    </sheetView>
  </sheetViews>
  <sheetFormatPr baseColWidth="10" defaultColWidth="11" defaultRowHeight="14.25" x14ac:dyDescent="0.45"/>
  <cols>
    <col min="1" max="1" width="68.86328125" bestFit="1" customWidth="1"/>
    <col min="2" max="2" width="21.86328125" bestFit="1" customWidth="1"/>
    <col min="3" max="3" width="19.86328125" customWidth="1"/>
    <col min="4" max="4" width="20.86328125" bestFit="1" customWidth="1"/>
    <col min="5" max="6" width="22.265625" bestFit="1" customWidth="1"/>
    <col min="7" max="7" width="19.59765625" bestFit="1" customWidth="1"/>
  </cols>
  <sheetData>
    <row r="1" spans="1:7" x14ac:dyDescent="0.45">
      <c r="A1" s="166" t="s">
        <v>484</v>
      </c>
      <c r="B1" s="167"/>
      <c r="C1" s="167"/>
      <c r="D1" s="167"/>
      <c r="E1" s="167"/>
      <c r="F1" s="167"/>
      <c r="G1" s="168"/>
    </row>
    <row r="2" spans="1:7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0"/>
      <c r="G2" s="171"/>
    </row>
    <row r="3" spans="1:7" x14ac:dyDescent="0.45">
      <c r="A3" s="160" t="s">
        <v>485</v>
      </c>
      <c r="B3" s="161"/>
      <c r="C3" s="161"/>
      <c r="D3" s="161"/>
      <c r="E3" s="161"/>
      <c r="F3" s="161"/>
      <c r="G3" s="162"/>
    </row>
    <row r="4" spans="1:7" x14ac:dyDescent="0.45">
      <c r="A4" s="160" t="s">
        <v>2</v>
      </c>
      <c r="B4" s="161"/>
      <c r="C4" s="161"/>
      <c r="D4" s="161"/>
      <c r="E4" s="161"/>
      <c r="F4" s="161"/>
      <c r="G4" s="162"/>
    </row>
    <row r="5" spans="1:7" x14ac:dyDescent="0.45">
      <c r="A5" s="92" t="s">
        <v>5</v>
      </c>
      <c r="B5" s="117">
        <v>2021</v>
      </c>
      <c r="C5" s="116">
        <v>2022</v>
      </c>
      <c r="D5" s="117">
        <v>2023</v>
      </c>
      <c r="E5" s="116">
        <v>2024</v>
      </c>
      <c r="F5" s="117">
        <v>2025</v>
      </c>
      <c r="G5" s="116">
        <v>2026</v>
      </c>
    </row>
    <row r="6" spans="1:7" ht="15.75" customHeight="1" x14ac:dyDescent="0.45">
      <c r="A6" s="22" t="s">
        <v>463</v>
      </c>
      <c r="B6" s="184">
        <v>0</v>
      </c>
      <c r="C6" s="184">
        <v>0</v>
      </c>
      <c r="D6" s="184">
        <f>+SUM(D7:D15)</f>
        <v>8399937</v>
      </c>
      <c r="E6" s="184">
        <f t="shared" ref="E6:G6" si="0">+SUM(E7:E15)</f>
        <v>13593390.34</v>
      </c>
      <c r="F6" s="184">
        <f t="shared" si="0"/>
        <v>14808515</v>
      </c>
      <c r="G6" s="184">
        <f t="shared" si="0"/>
        <v>5884789.620000001</v>
      </c>
    </row>
    <row r="7" spans="1:7" x14ac:dyDescent="0.45">
      <c r="A7" s="47" t="s">
        <v>464</v>
      </c>
      <c r="B7" s="108">
        <v>0</v>
      </c>
      <c r="C7" s="108">
        <v>0</v>
      </c>
      <c r="D7" s="108">
        <v>4344573</v>
      </c>
      <c r="E7" s="108">
        <v>7644053.7599999998</v>
      </c>
      <c r="F7" s="108">
        <v>9737043</v>
      </c>
      <c r="G7" s="108">
        <v>2587024.39</v>
      </c>
    </row>
    <row r="8" spans="1:7" ht="15.75" customHeight="1" x14ac:dyDescent="0.45">
      <c r="A8" s="47" t="s">
        <v>465</v>
      </c>
      <c r="B8" s="108">
        <v>0</v>
      </c>
      <c r="C8" s="108">
        <v>0</v>
      </c>
      <c r="D8" s="108">
        <v>875813</v>
      </c>
      <c r="E8" s="108">
        <v>1591029.76</v>
      </c>
      <c r="F8" s="108">
        <v>2706088</v>
      </c>
      <c r="G8" s="108">
        <v>1446164.01</v>
      </c>
    </row>
    <row r="9" spans="1:7" x14ac:dyDescent="0.45">
      <c r="A9" s="47" t="s">
        <v>466</v>
      </c>
      <c r="B9" s="108">
        <v>0</v>
      </c>
      <c r="C9" s="108">
        <v>0</v>
      </c>
      <c r="D9" s="108">
        <v>1345886</v>
      </c>
      <c r="E9" s="108">
        <v>2029969.28</v>
      </c>
      <c r="F9" s="108">
        <v>1787954</v>
      </c>
      <c r="G9" s="108">
        <v>629987.47</v>
      </c>
    </row>
    <row r="10" spans="1:7" x14ac:dyDescent="0.45">
      <c r="A10" s="47" t="s">
        <v>467</v>
      </c>
      <c r="B10" s="108">
        <v>0</v>
      </c>
      <c r="C10" s="108">
        <v>0</v>
      </c>
      <c r="D10" s="108">
        <v>1561765</v>
      </c>
      <c r="E10" s="108">
        <v>2251429.54</v>
      </c>
      <c r="F10" s="108">
        <v>415551</v>
      </c>
      <c r="G10" s="108">
        <v>349461.94</v>
      </c>
    </row>
    <row r="11" spans="1:7" x14ac:dyDescent="0.45">
      <c r="A11" s="47" t="s">
        <v>468</v>
      </c>
      <c r="B11" s="108">
        <v>0</v>
      </c>
      <c r="C11" s="108">
        <v>0</v>
      </c>
      <c r="D11" s="108">
        <v>271900</v>
      </c>
      <c r="E11" s="108">
        <v>76908</v>
      </c>
      <c r="F11" s="108">
        <v>161879</v>
      </c>
      <c r="G11" s="108">
        <v>872151.81</v>
      </c>
    </row>
    <row r="12" spans="1:7" x14ac:dyDescent="0.45">
      <c r="A12" s="47" t="s">
        <v>469</v>
      </c>
      <c r="B12" s="108">
        <v>0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</row>
    <row r="13" spans="1:7" x14ac:dyDescent="0.45">
      <c r="A13" s="48" t="s">
        <v>470</v>
      </c>
      <c r="B13" s="108">
        <v>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</row>
    <row r="14" spans="1:7" x14ac:dyDescent="0.45">
      <c r="A14" s="47" t="s">
        <v>471</v>
      </c>
      <c r="B14" s="108">
        <v>0</v>
      </c>
      <c r="C14" s="108">
        <v>0</v>
      </c>
      <c r="D14" s="108">
        <v>0</v>
      </c>
      <c r="E14" s="108">
        <v>0</v>
      </c>
      <c r="F14" s="108">
        <v>0</v>
      </c>
      <c r="G14" s="108">
        <v>0</v>
      </c>
    </row>
    <row r="15" spans="1:7" x14ac:dyDescent="0.45">
      <c r="A15" s="47" t="s">
        <v>472</v>
      </c>
      <c r="B15" s="108">
        <v>0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</row>
    <row r="16" spans="1:7" x14ac:dyDescent="0.45">
      <c r="A16" s="47"/>
      <c r="B16" s="108"/>
      <c r="C16" s="108"/>
      <c r="D16" s="108"/>
      <c r="E16" s="108"/>
      <c r="F16" s="108"/>
      <c r="G16" s="108"/>
    </row>
    <row r="17" spans="1:7" x14ac:dyDescent="0.45">
      <c r="A17" s="3" t="s">
        <v>473</v>
      </c>
      <c r="B17" s="184">
        <v>0</v>
      </c>
      <c r="C17" s="184">
        <v>0</v>
      </c>
      <c r="D17" s="184">
        <v>0</v>
      </c>
      <c r="E17" s="184">
        <v>0</v>
      </c>
      <c r="F17" s="184">
        <v>0</v>
      </c>
      <c r="G17" s="184">
        <f>SUM(G18:G26)</f>
        <v>8739250.6799999997</v>
      </c>
    </row>
    <row r="18" spans="1:7" x14ac:dyDescent="0.45">
      <c r="A18" s="47" t="s">
        <v>464</v>
      </c>
      <c r="B18" s="185">
        <v>0</v>
      </c>
      <c r="C18" s="185">
        <v>0</v>
      </c>
      <c r="D18" s="185">
        <v>0</v>
      </c>
      <c r="E18" s="185">
        <v>0</v>
      </c>
      <c r="F18" s="185">
        <v>0</v>
      </c>
      <c r="G18" s="185">
        <v>7262670.0300000003</v>
      </c>
    </row>
    <row r="19" spans="1:7" x14ac:dyDescent="0.45">
      <c r="A19" s="47" t="s">
        <v>465</v>
      </c>
      <c r="B19" s="185">
        <v>0</v>
      </c>
      <c r="C19" s="185">
        <v>0</v>
      </c>
      <c r="D19" s="185">
        <v>0</v>
      </c>
      <c r="E19" s="185">
        <v>0</v>
      </c>
      <c r="F19" s="185">
        <v>0</v>
      </c>
      <c r="G19" s="185">
        <v>890792.17</v>
      </c>
    </row>
    <row r="20" spans="1:7" x14ac:dyDescent="0.45">
      <c r="A20" s="47" t="s">
        <v>466</v>
      </c>
      <c r="B20" s="185">
        <v>0</v>
      </c>
      <c r="C20" s="185">
        <v>0</v>
      </c>
      <c r="D20" s="185">
        <v>0</v>
      </c>
      <c r="E20" s="185">
        <v>0</v>
      </c>
      <c r="F20" s="185">
        <v>0</v>
      </c>
      <c r="G20" s="185">
        <v>470600.48</v>
      </c>
    </row>
    <row r="21" spans="1:7" x14ac:dyDescent="0.45">
      <c r="A21" s="47" t="s">
        <v>467</v>
      </c>
      <c r="B21" s="185">
        <v>0</v>
      </c>
      <c r="C21" s="185">
        <v>0</v>
      </c>
      <c r="D21" s="185">
        <v>0</v>
      </c>
      <c r="E21" s="185">
        <v>0</v>
      </c>
      <c r="F21" s="185">
        <v>0</v>
      </c>
      <c r="G21" s="185">
        <v>115188</v>
      </c>
    </row>
    <row r="22" spans="1:7" x14ac:dyDescent="0.45">
      <c r="A22" s="48" t="s">
        <v>468</v>
      </c>
      <c r="B22" s="185">
        <v>0</v>
      </c>
      <c r="C22" s="185">
        <v>0</v>
      </c>
      <c r="D22" s="185">
        <v>0</v>
      </c>
      <c r="E22" s="185">
        <v>0</v>
      </c>
      <c r="F22" s="185">
        <v>0</v>
      </c>
      <c r="G22" s="185">
        <v>0</v>
      </c>
    </row>
    <row r="23" spans="1:7" x14ac:dyDescent="0.45">
      <c r="A23" s="48" t="s">
        <v>469</v>
      </c>
      <c r="B23" s="185">
        <v>0</v>
      </c>
      <c r="C23" s="185">
        <v>0</v>
      </c>
      <c r="D23" s="185">
        <v>0</v>
      </c>
      <c r="E23" s="185">
        <v>0</v>
      </c>
      <c r="F23" s="185">
        <v>0</v>
      </c>
      <c r="G23" s="185">
        <v>0</v>
      </c>
    </row>
    <row r="24" spans="1:7" x14ac:dyDescent="0.45">
      <c r="A24" s="48" t="s">
        <v>470</v>
      </c>
      <c r="B24" s="185">
        <v>0</v>
      </c>
      <c r="C24" s="185">
        <v>0</v>
      </c>
      <c r="D24" s="185">
        <v>0</v>
      </c>
      <c r="E24" s="185">
        <v>0</v>
      </c>
      <c r="F24" s="185">
        <v>0</v>
      </c>
      <c r="G24" s="185">
        <v>0</v>
      </c>
    </row>
    <row r="25" spans="1:7" x14ac:dyDescent="0.45">
      <c r="A25" s="48" t="s">
        <v>474</v>
      </c>
      <c r="B25" s="185">
        <v>0</v>
      </c>
      <c r="C25" s="185">
        <v>0</v>
      </c>
      <c r="D25" s="185">
        <v>0</v>
      </c>
      <c r="E25" s="185">
        <v>0</v>
      </c>
      <c r="F25" s="185">
        <v>0</v>
      </c>
      <c r="G25" s="185">
        <v>0</v>
      </c>
    </row>
    <row r="26" spans="1:7" x14ac:dyDescent="0.45">
      <c r="A26" s="48" t="s">
        <v>472</v>
      </c>
      <c r="B26" s="185">
        <v>0</v>
      </c>
      <c r="C26" s="185">
        <v>0</v>
      </c>
      <c r="D26" s="185">
        <v>0</v>
      </c>
      <c r="E26" s="185">
        <v>0</v>
      </c>
      <c r="F26" s="185">
        <v>0</v>
      </c>
      <c r="G26" s="185">
        <v>0</v>
      </c>
    </row>
    <row r="27" spans="1:7" x14ac:dyDescent="0.45">
      <c r="A27" s="35" t="s">
        <v>449</v>
      </c>
      <c r="B27" s="186"/>
      <c r="C27" s="186"/>
      <c r="D27" s="186"/>
      <c r="E27" s="186"/>
      <c r="F27" s="186"/>
      <c r="G27" s="186"/>
    </row>
    <row r="28" spans="1:7" ht="14.45" customHeight="1" x14ac:dyDescent="0.45">
      <c r="A28" s="3" t="s">
        <v>475</v>
      </c>
      <c r="B28" s="184">
        <f t="shared" ref="B28:F28" si="1">B6+B17</f>
        <v>0</v>
      </c>
      <c r="C28" s="184">
        <f t="shared" si="1"/>
        <v>0</v>
      </c>
      <c r="D28" s="184">
        <f t="shared" si="1"/>
        <v>8399937</v>
      </c>
      <c r="E28" s="184">
        <f t="shared" si="1"/>
        <v>13593390.34</v>
      </c>
      <c r="F28" s="184">
        <f t="shared" si="1"/>
        <v>14808515</v>
      </c>
      <c r="G28" s="184">
        <f>G6+G17</f>
        <v>14624040.300000001</v>
      </c>
    </row>
    <row r="29" spans="1:7" x14ac:dyDescent="0.45">
      <c r="A29" s="44"/>
      <c r="B29" s="44"/>
      <c r="C29" s="44"/>
      <c r="D29" s="44"/>
      <c r="E29" s="44"/>
      <c r="F29" s="44"/>
      <c r="G29" s="44"/>
    </row>
    <row r="31" spans="1:7" x14ac:dyDescent="0.45">
      <c r="A31" t="s">
        <v>486</v>
      </c>
    </row>
    <row r="32" spans="1:7" x14ac:dyDescent="0.45">
      <c r="A32" t="s">
        <v>487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  <sheetView workbookViewId="1">
      <selection sqref="A1:F1"/>
    </sheetView>
  </sheetViews>
  <sheetFormatPr baseColWidth="10" defaultColWidth="11" defaultRowHeight="14.25" x14ac:dyDescent="0.45"/>
  <cols>
    <col min="1" max="1" width="68.86328125" bestFit="1" customWidth="1"/>
    <col min="2" max="2" width="21.86328125" bestFit="1" customWidth="1"/>
    <col min="3" max="3" width="19.86328125" customWidth="1"/>
    <col min="4" max="4" width="20.86328125" bestFit="1" customWidth="1"/>
    <col min="5" max="5" width="22.265625" bestFit="1" customWidth="1"/>
    <col min="6" max="6" width="22.1328125" customWidth="1"/>
  </cols>
  <sheetData>
    <row r="1" spans="1:6" x14ac:dyDescent="0.45">
      <c r="A1" s="166" t="s">
        <v>488</v>
      </c>
      <c r="B1" s="167"/>
      <c r="C1" s="167"/>
      <c r="D1" s="167"/>
      <c r="E1" s="167"/>
      <c r="F1" s="167"/>
    </row>
    <row r="2" spans="1:6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1"/>
    </row>
    <row r="3" spans="1:6" x14ac:dyDescent="0.45">
      <c r="A3" s="160" t="s">
        <v>489</v>
      </c>
      <c r="B3" s="161"/>
      <c r="C3" s="161"/>
      <c r="D3" s="161"/>
      <c r="E3" s="161"/>
      <c r="F3" s="162"/>
    </row>
    <row r="4" spans="1:6" ht="28.5" x14ac:dyDescent="0.45">
      <c r="A4" s="92" t="s">
        <v>5</v>
      </c>
      <c r="B4" s="7" t="s">
        <v>490</v>
      </c>
      <c r="C4" s="28" t="s">
        <v>491</v>
      </c>
      <c r="D4" s="28" t="s">
        <v>492</v>
      </c>
      <c r="E4" s="28" t="s">
        <v>493</v>
      </c>
      <c r="F4" s="28" t="s">
        <v>494</v>
      </c>
    </row>
    <row r="5" spans="1:6" ht="15.75" customHeight="1" x14ac:dyDescent="0.45">
      <c r="A5" s="96" t="s">
        <v>495</v>
      </c>
      <c r="B5" s="101"/>
      <c r="C5" s="101"/>
      <c r="D5" s="101"/>
      <c r="E5" s="101"/>
      <c r="F5" s="101"/>
    </row>
    <row r="6" spans="1:6" x14ac:dyDescent="0.45">
      <c r="A6" s="99" t="s">
        <v>496</v>
      </c>
      <c r="B6" s="98"/>
      <c r="C6" s="98"/>
      <c r="D6" s="98"/>
      <c r="E6" s="98"/>
      <c r="F6" s="98"/>
    </row>
    <row r="7" spans="1:6" ht="15.75" customHeight="1" x14ac:dyDescent="0.45">
      <c r="A7" s="99" t="s">
        <v>497</v>
      </c>
      <c r="B7" s="98"/>
      <c r="C7" s="98"/>
      <c r="D7" s="98"/>
      <c r="E7" s="98"/>
      <c r="F7" s="98"/>
    </row>
    <row r="8" spans="1:6" x14ac:dyDescent="0.45">
      <c r="A8" s="100"/>
      <c r="B8" s="98"/>
      <c r="C8" s="98"/>
      <c r="D8" s="98"/>
      <c r="E8" s="98"/>
      <c r="F8" s="98"/>
    </row>
    <row r="9" spans="1:6" x14ac:dyDescent="0.45">
      <c r="A9" s="105" t="s">
        <v>498</v>
      </c>
      <c r="B9" s="98"/>
      <c r="C9" s="98"/>
      <c r="D9" s="98"/>
      <c r="E9" s="98"/>
      <c r="F9" s="98"/>
    </row>
    <row r="10" spans="1:6" x14ac:dyDescent="0.45">
      <c r="A10" s="99" t="s">
        <v>499</v>
      </c>
      <c r="B10" s="108"/>
      <c r="C10" s="108"/>
      <c r="D10" s="108"/>
      <c r="E10" s="108"/>
      <c r="F10" s="108"/>
    </row>
    <row r="11" spans="1:6" x14ac:dyDescent="0.45">
      <c r="A11" s="52" t="s">
        <v>500</v>
      </c>
      <c r="B11" s="108"/>
      <c r="C11" s="108"/>
      <c r="D11" s="108"/>
      <c r="E11" s="108"/>
      <c r="F11" s="108"/>
    </row>
    <row r="12" spans="1:6" x14ac:dyDescent="0.45">
      <c r="A12" s="52" t="s">
        <v>501</v>
      </c>
      <c r="B12" s="108"/>
      <c r="C12" s="108"/>
      <c r="D12" s="108"/>
      <c r="E12" s="108"/>
      <c r="F12" s="108"/>
    </row>
    <row r="13" spans="1:6" x14ac:dyDescent="0.45">
      <c r="A13" s="52" t="s">
        <v>502</v>
      </c>
      <c r="B13" s="108"/>
      <c r="C13" s="108"/>
      <c r="D13" s="108"/>
      <c r="E13" s="108"/>
      <c r="F13" s="108"/>
    </row>
    <row r="14" spans="1:6" x14ac:dyDescent="0.45">
      <c r="A14" s="99" t="s">
        <v>503</v>
      </c>
      <c r="B14" s="108"/>
      <c r="C14" s="108"/>
      <c r="D14" s="108"/>
      <c r="E14" s="108"/>
      <c r="F14" s="108"/>
    </row>
    <row r="15" spans="1:6" x14ac:dyDescent="0.45">
      <c r="A15" s="52" t="s">
        <v>500</v>
      </c>
      <c r="B15" s="108"/>
      <c r="C15" s="108"/>
      <c r="D15" s="108"/>
      <c r="E15" s="108"/>
      <c r="F15" s="108"/>
    </row>
    <row r="16" spans="1:6" x14ac:dyDescent="0.45">
      <c r="A16" s="52" t="s">
        <v>501</v>
      </c>
      <c r="B16" s="109"/>
      <c r="C16" s="109"/>
      <c r="D16" s="109"/>
      <c r="E16" s="109"/>
      <c r="F16" s="109"/>
    </row>
    <row r="17" spans="1:6" x14ac:dyDescent="0.45">
      <c r="A17" s="52" t="s">
        <v>502</v>
      </c>
      <c r="B17" s="110"/>
      <c r="C17" s="110"/>
      <c r="D17" s="110"/>
      <c r="E17" s="110"/>
      <c r="F17" s="110"/>
    </row>
    <row r="18" spans="1:6" x14ac:dyDescent="0.45">
      <c r="A18" s="99" t="s">
        <v>504</v>
      </c>
      <c r="B18" s="110"/>
      <c r="C18" s="110"/>
      <c r="D18" s="110"/>
      <c r="E18" s="110"/>
      <c r="F18" s="110"/>
    </row>
    <row r="19" spans="1:6" x14ac:dyDescent="0.45">
      <c r="A19" s="99" t="s">
        <v>505</v>
      </c>
      <c r="B19" s="110"/>
      <c r="C19" s="110"/>
      <c r="D19" s="110"/>
      <c r="E19" s="110"/>
      <c r="F19" s="110"/>
    </row>
    <row r="20" spans="1:6" x14ac:dyDescent="0.45">
      <c r="A20" s="99" t="s">
        <v>506</v>
      </c>
      <c r="B20" s="111"/>
      <c r="C20" s="111"/>
      <c r="D20" s="111"/>
      <c r="E20" s="111"/>
      <c r="F20" s="111"/>
    </row>
    <row r="21" spans="1:6" x14ac:dyDescent="0.45">
      <c r="A21" s="99" t="s">
        <v>507</v>
      </c>
      <c r="B21" s="111"/>
      <c r="C21" s="111"/>
      <c r="D21" s="111"/>
      <c r="E21" s="111"/>
      <c r="F21" s="111"/>
    </row>
    <row r="22" spans="1:6" x14ac:dyDescent="0.45">
      <c r="A22" s="99" t="s">
        <v>508</v>
      </c>
      <c r="B22" s="111"/>
      <c r="C22" s="111"/>
      <c r="D22" s="111"/>
      <c r="E22" s="111"/>
      <c r="F22" s="111"/>
    </row>
    <row r="23" spans="1:6" x14ac:dyDescent="0.45">
      <c r="A23" s="99" t="s">
        <v>509</v>
      </c>
      <c r="B23" s="111"/>
      <c r="C23" s="111"/>
      <c r="D23" s="111"/>
      <c r="E23" s="111"/>
      <c r="F23" s="111"/>
    </row>
    <row r="24" spans="1:6" x14ac:dyDescent="0.45">
      <c r="A24" s="99" t="s">
        <v>510</v>
      </c>
      <c r="B24" s="103"/>
      <c r="C24" s="103"/>
      <c r="D24" s="103"/>
      <c r="E24" s="103"/>
      <c r="F24" s="103"/>
    </row>
    <row r="25" spans="1:6" x14ac:dyDescent="0.45">
      <c r="A25" s="99" t="s">
        <v>511</v>
      </c>
      <c r="B25" s="103"/>
      <c r="C25" s="103"/>
      <c r="D25" s="103"/>
      <c r="E25" s="103"/>
      <c r="F25" s="103"/>
    </row>
    <row r="26" spans="1:6" x14ac:dyDescent="0.45">
      <c r="A26" s="100"/>
      <c r="B26" s="104"/>
      <c r="C26" s="104"/>
      <c r="D26" s="104"/>
      <c r="E26" s="104"/>
      <c r="F26" s="104"/>
    </row>
    <row r="27" spans="1:6" ht="14.45" customHeight="1" x14ac:dyDescent="0.45">
      <c r="A27" s="105" t="s">
        <v>512</v>
      </c>
      <c r="B27" s="102"/>
      <c r="C27" s="102"/>
      <c r="D27" s="102"/>
      <c r="E27" s="102"/>
      <c r="F27" s="102"/>
    </row>
    <row r="28" spans="1:6" x14ac:dyDescent="0.45">
      <c r="A28" s="99" t="s">
        <v>513</v>
      </c>
      <c r="B28" s="66"/>
      <c r="C28" s="66"/>
      <c r="D28" s="66"/>
      <c r="E28" s="66"/>
      <c r="F28" s="66"/>
    </row>
    <row r="29" spans="1:6" x14ac:dyDescent="0.45">
      <c r="A29" s="95"/>
      <c r="B29" s="43"/>
      <c r="C29" s="43"/>
      <c r="D29" s="43"/>
      <c r="E29" s="43"/>
      <c r="F29" s="43"/>
    </row>
    <row r="30" spans="1:6" x14ac:dyDescent="0.45">
      <c r="A30" s="106" t="s">
        <v>514</v>
      </c>
      <c r="B30" s="43"/>
      <c r="C30" s="43"/>
      <c r="D30" s="43"/>
      <c r="E30" s="43"/>
      <c r="F30" s="43"/>
    </row>
    <row r="31" spans="1:6" x14ac:dyDescent="0.45">
      <c r="A31" s="107" t="s">
        <v>499</v>
      </c>
      <c r="B31" s="66"/>
      <c r="C31" s="66"/>
      <c r="D31" s="66"/>
      <c r="E31" s="66"/>
      <c r="F31" s="66"/>
    </row>
    <row r="32" spans="1:6" x14ac:dyDescent="0.45">
      <c r="A32" s="107" t="s">
        <v>503</v>
      </c>
      <c r="B32" s="66"/>
      <c r="C32" s="66"/>
      <c r="D32" s="66"/>
      <c r="E32" s="66"/>
      <c r="F32" s="66"/>
    </row>
    <row r="33" spans="1:6" x14ac:dyDescent="0.45">
      <c r="A33" s="107" t="s">
        <v>515</v>
      </c>
      <c r="B33" s="66"/>
      <c r="C33" s="66"/>
      <c r="D33" s="66"/>
      <c r="E33" s="66"/>
      <c r="F33" s="66"/>
    </row>
    <row r="34" spans="1:6" x14ac:dyDescent="0.45">
      <c r="A34" s="95"/>
      <c r="B34" s="43"/>
      <c r="C34" s="43"/>
      <c r="D34" s="43"/>
      <c r="E34" s="43"/>
      <c r="F34" s="43"/>
    </row>
    <row r="35" spans="1:6" x14ac:dyDescent="0.45">
      <c r="A35" s="106" t="s">
        <v>516</v>
      </c>
      <c r="B35" s="43"/>
      <c r="C35" s="43"/>
      <c r="D35" s="43"/>
      <c r="E35" s="43"/>
      <c r="F35" s="43"/>
    </row>
    <row r="36" spans="1:6" x14ac:dyDescent="0.45">
      <c r="A36" s="107" t="s">
        <v>517</v>
      </c>
      <c r="B36" s="43"/>
      <c r="C36" s="43"/>
      <c r="D36" s="43"/>
      <c r="E36" s="43"/>
      <c r="F36" s="43"/>
    </row>
    <row r="37" spans="1:6" x14ac:dyDescent="0.45">
      <c r="A37" s="107" t="s">
        <v>518</v>
      </c>
      <c r="B37" s="43"/>
      <c r="C37" s="43"/>
      <c r="D37" s="43"/>
      <c r="E37" s="43"/>
      <c r="F37" s="43"/>
    </row>
    <row r="38" spans="1:6" x14ac:dyDescent="0.45">
      <c r="A38" s="107" t="s">
        <v>519</v>
      </c>
      <c r="B38" s="43"/>
      <c r="C38" s="43"/>
      <c r="D38" s="43"/>
      <c r="E38" s="43"/>
      <c r="F38" s="43"/>
    </row>
    <row r="39" spans="1:6" x14ac:dyDescent="0.45">
      <c r="A39" s="95"/>
      <c r="B39" s="43"/>
      <c r="C39" s="43"/>
      <c r="D39" s="43"/>
      <c r="E39" s="43"/>
      <c r="F39" s="43"/>
    </row>
    <row r="40" spans="1:6" x14ac:dyDescent="0.45">
      <c r="A40" s="106" t="s">
        <v>520</v>
      </c>
      <c r="B40" s="43"/>
      <c r="C40" s="43"/>
      <c r="D40" s="43"/>
      <c r="E40" s="43"/>
      <c r="F40" s="43"/>
    </row>
    <row r="41" spans="1:6" x14ac:dyDescent="0.45">
      <c r="A41" s="95"/>
      <c r="B41" s="43"/>
      <c r="C41" s="43"/>
      <c r="D41" s="43"/>
      <c r="E41" s="43"/>
      <c r="F41" s="43"/>
    </row>
    <row r="42" spans="1:6" x14ac:dyDescent="0.45">
      <c r="A42" s="106" t="s">
        <v>521</v>
      </c>
      <c r="B42" s="43"/>
      <c r="C42" s="43"/>
      <c r="D42" s="43"/>
      <c r="E42" s="43"/>
      <c r="F42" s="43"/>
    </row>
    <row r="43" spans="1:6" x14ac:dyDescent="0.45">
      <c r="A43" s="107" t="s">
        <v>522</v>
      </c>
      <c r="B43" s="66"/>
      <c r="C43" s="66"/>
      <c r="D43" s="66"/>
      <c r="E43" s="66"/>
      <c r="F43" s="66"/>
    </row>
    <row r="44" spans="1:6" x14ac:dyDescent="0.45">
      <c r="A44" s="107" t="s">
        <v>523</v>
      </c>
      <c r="B44" s="66"/>
      <c r="C44" s="66"/>
      <c r="D44" s="66"/>
      <c r="E44" s="66"/>
      <c r="F44" s="66"/>
    </row>
    <row r="45" spans="1:6" x14ac:dyDescent="0.45">
      <c r="A45" s="107" t="s">
        <v>524</v>
      </c>
      <c r="B45" s="66"/>
      <c r="C45" s="66"/>
      <c r="D45" s="66"/>
      <c r="E45" s="66"/>
      <c r="F45" s="66"/>
    </row>
    <row r="46" spans="1:6" x14ac:dyDescent="0.45">
      <c r="A46" s="95"/>
      <c r="B46" s="43"/>
      <c r="C46" s="43"/>
      <c r="D46" s="43"/>
      <c r="E46" s="43"/>
      <c r="F46" s="43"/>
    </row>
    <row r="47" spans="1:6" ht="28.5" x14ac:dyDescent="0.45">
      <c r="A47" s="106" t="s">
        <v>525</v>
      </c>
      <c r="B47" s="43"/>
      <c r="C47" s="43"/>
      <c r="D47" s="43"/>
      <c r="E47" s="43"/>
      <c r="F47" s="43"/>
    </row>
    <row r="48" spans="1:6" x14ac:dyDescent="0.45">
      <c r="A48" s="107" t="s">
        <v>523</v>
      </c>
      <c r="B48" s="66"/>
      <c r="C48" s="66"/>
      <c r="D48" s="66"/>
      <c r="E48" s="66"/>
      <c r="F48" s="66"/>
    </row>
    <row r="49" spans="1:6" x14ac:dyDescent="0.45">
      <c r="A49" s="107" t="s">
        <v>524</v>
      </c>
      <c r="B49" s="66"/>
      <c r="C49" s="66"/>
      <c r="D49" s="66"/>
      <c r="E49" s="66"/>
      <c r="F49" s="66"/>
    </row>
    <row r="50" spans="1:6" x14ac:dyDescent="0.45">
      <c r="A50" s="95"/>
      <c r="B50" s="43"/>
      <c r="C50" s="43"/>
      <c r="D50" s="43"/>
      <c r="E50" s="43"/>
      <c r="F50" s="43"/>
    </row>
    <row r="51" spans="1:6" x14ac:dyDescent="0.45">
      <c r="A51" s="106" t="s">
        <v>526</v>
      </c>
      <c r="B51" s="43"/>
      <c r="C51" s="43"/>
      <c r="D51" s="43"/>
      <c r="E51" s="43"/>
      <c r="F51" s="43"/>
    </row>
    <row r="52" spans="1:6" x14ac:dyDescent="0.45">
      <c r="A52" s="107" t="s">
        <v>523</v>
      </c>
      <c r="B52" s="66"/>
      <c r="C52" s="66"/>
      <c r="D52" s="66"/>
      <c r="E52" s="66"/>
      <c r="F52" s="66"/>
    </row>
    <row r="53" spans="1:6" x14ac:dyDescent="0.45">
      <c r="A53" s="107" t="s">
        <v>524</v>
      </c>
      <c r="B53" s="66"/>
      <c r="C53" s="66"/>
      <c r="D53" s="66"/>
      <c r="E53" s="66"/>
      <c r="F53" s="66"/>
    </row>
    <row r="54" spans="1:6" x14ac:dyDescent="0.45">
      <c r="A54" s="107" t="s">
        <v>527</v>
      </c>
      <c r="B54" s="66"/>
      <c r="C54" s="66"/>
      <c r="D54" s="66"/>
      <c r="E54" s="66"/>
      <c r="F54" s="66"/>
    </row>
    <row r="55" spans="1:6" x14ac:dyDescent="0.45">
      <c r="A55" s="95"/>
      <c r="B55" s="43"/>
      <c r="C55" s="43"/>
      <c r="D55" s="43"/>
      <c r="E55" s="43"/>
      <c r="F55" s="43"/>
    </row>
    <row r="56" spans="1:6" x14ac:dyDescent="0.45">
      <c r="A56" s="106" t="s">
        <v>528</v>
      </c>
      <c r="B56" s="43"/>
      <c r="C56" s="43"/>
      <c r="D56" s="43"/>
      <c r="E56" s="43"/>
      <c r="F56" s="43"/>
    </row>
    <row r="57" spans="1:6" x14ac:dyDescent="0.45">
      <c r="A57" s="107" t="s">
        <v>523</v>
      </c>
      <c r="B57" s="66"/>
      <c r="C57" s="66"/>
      <c r="D57" s="66"/>
      <c r="E57" s="66"/>
      <c r="F57" s="66"/>
    </row>
    <row r="58" spans="1:6" x14ac:dyDescent="0.45">
      <c r="A58" s="107" t="s">
        <v>524</v>
      </c>
      <c r="B58" s="66"/>
      <c r="C58" s="66"/>
      <c r="D58" s="66"/>
      <c r="E58" s="66"/>
      <c r="F58" s="66"/>
    </row>
    <row r="59" spans="1:6" x14ac:dyDescent="0.45">
      <c r="A59" s="95"/>
      <c r="B59" s="43"/>
      <c r="C59" s="43"/>
      <c r="D59" s="43"/>
      <c r="E59" s="43"/>
      <c r="F59" s="43"/>
    </row>
    <row r="60" spans="1:6" x14ac:dyDescent="0.45">
      <c r="A60" s="106" t="s">
        <v>529</v>
      </c>
      <c r="B60" s="43"/>
      <c r="C60" s="43"/>
      <c r="D60" s="43"/>
      <c r="E60" s="43"/>
      <c r="F60" s="43"/>
    </row>
    <row r="61" spans="1:6" x14ac:dyDescent="0.45">
      <c r="A61" s="107" t="s">
        <v>530</v>
      </c>
      <c r="B61" s="94"/>
      <c r="C61" s="94"/>
      <c r="D61" s="94"/>
      <c r="E61" s="94"/>
      <c r="F61" s="94"/>
    </row>
    <row r="62" spans="1:6" x14ac:dyDescent="0.45">
      <c r="A62" s="107" t="s">
        <v>531</v>
      </c>
      <c r="B62" s="112"/>
      <c r="C62" s="112"/>
      <c r="D62" s="112"/>
      <c r="E62" s="112"/>
      <c r="F62" s="112"/>
    </row>
    <row r="63" spans="1:6" x14ac:dyDescent="0.45">
      <c r="A63" s="95"/>
      <c r="B63" s="94"/>
      <c r="C63" s="94"/>
      <c r="D63" s="94"/>
      <c r="E63" s="94"/>
      <c r="F63" s="94"/>
    </row>
    <row r="64" spans="1:6" x14ac:dyDescent="0.45">
      <c r="A64" s="106" t="s">
        <v>532</v>
      </c>
      <c r="B64" s="94"/>
      <c r="C64" s="94"/>
      <c r="D64" s="94"/>
      <c r="E64" s="94"/>
      <c r="F64" s="94"/>
    </row>
    <row r="65" spans="1:6" x14ac:dyDescent="0.45">
      <c r="A65" s="107" t="s">
        <v>533</v>
      </c>
      <c r="B65" s="94"/>
      <c r="C65" s="94"/>
      <c r="D65" s="94"/>
      <c r="E65" s="94"/>
      <c r="F65" s="94"/>
    </row>
    <row r="66" spans="1:6" x14ac:dyDescent="0.45">
      <c r="A66" s="107" t="s">
        <v>534</v>
      </c>
      <c r="B66" s="95"/>
      <c r="C66" s="43"/>
      <c r="D66" s="95"/>
      <c r="E66" s="95"/>
      <c r="F66" s="95"/>
    </row>
    <row r="67" spans="1:6" x14ac:dyDescent="0.45">
      <c r="A67" s="44"/>
      <c r="B67" s="44"/>
      <c r="C67" s="44"/>
      <c r="D67" s="44"/>
      <c r="E67" s="44"/>
      <c r="F67" s="4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E21" sqref="E21"/>
    </sheetView>
    <sheetView workbookViewId="1">
      <selection sqref="A1:H1"/>
    </sheetView>
  </sheetViews>
  <sheetFormatPr baseColWidth="10" defaultColWidth="11" defaultRowHeight="14.25" x14ac:dyDescent="0.45"/>
  <cols>
    <col min="1" max="1" width="58" bestFit="1" customWidth="1"/>
    <col min="2" max="2" width="23.1328125" customWidth="1"/>
    <col min="3" max="4" width="15.73046875" customWidth="1"/>
    <col min="5" max="5" width="19" customWidth="1"/>
    <col min="6" max="6" width="20.73046875" customWidth="1"/>
    <col min="7" max="7" width="15.73046875" customWidth="1"/>
    <col min="8" max="8" width="22.265625" customWidth="1"/>
  </cols>
  <sheetData>
    <row r="1" spans="1:8" x14ac:dyDescent="0.45">
      <c r="A1" s="172" t="s">
        <v>123</v>
      </c>
      <c r="B1" s="167"/>
      <c r="C1" s="167"/>
      <c r="D1" s="167"/>
      <c r="E1" s="167"/>
      <c r="F1" s="167"/>
      <c r="G1" s="167"/>
      <c r="H1" s="168"/>
    </row>
    <row r="2" spans="1:8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0"/>
      <c r="G2" s="170"/>
      <c r="H2" s="171"/>
    </row>
    <row r="3" spans="1:8" ht="15" customHeight="1" x14ac:dyDescent="0.45">
      <c r="A3" s="160" t="s">
        <v>124</v>
      </c>
      <c r="B3" s="161"/>
      <c r="C3" s="161"/>
      <c r="D3" s="161"/>
      <c r="E3" s="161"/>
      <c r="F3" s="161"/>
      <c r="G3" s="161"/>
      <c r="H3" s="162"/>
    </row>
    <row r="4" spans="1:8" ht="15" customHeight="1" x14ac:dyDescent="0.45">
      <c r="A4" s="160" t="s">
        <v>536</v>
      </c>
      <c r="B4" s="161"/>
      <c r="C4" s="161"/>
      <c r="D4" s="161"/>
      <c r="E4" s="161"/>
      <c r="F4" s="161"/>
      <c r="G4" s="161"/>
      <c r="H4" s="162"/>
    </row>
    <row r="5" spans="1:8" x14ac:dyDescent="0.45">
      <c r="A5" s="163" t="s">
        <v>2</v>
      </c>
      <c r="B5" s="164"/>
      <c r="C5" s="164"/>
      <c r="D5" s="164"/>
      <c r="E5" s="164"/>
      <c r="F5" s="164"/>
      <c r="G5" s="164"/>
      <c r="H5" s="165"/>
    </row>
    <row r="6" spans="1:8" ht="41.45" customHeight="1" x14ac:dyDescent="0.4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5">
      <c r="A7" s="74"/>
      <c r="B7" s="75"/>
      <c r="C7" s="75"/>
      <c r="D7" s="75"/>
      <c r="E7" s="75"/>
      <c r="F7" s="75"/>
      <c r="G7" s="75"/>
      <c r="H7" s="75"/>
    </row>
    <row r="8" spans="1:8" x14ac:dyDescent="0.4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5">
      <c r="A9" s="76" t="s">
        <v>133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</row>
    <row r="10" spans="1:8" ht="17.25" customHeight="1" x14ac:dyDescent="0.45">
      <c r="A10" s="77" t="s">
        <v>134</v>
      </c>
      <c r="B10" s="78">
        <v>0</v>
      </c>
      <c r="C10" s="37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</row>
    <row r="11" spans="1:8" x14ac:dyDescent="0.45">
      <c r="A11" s="77" t="s">
        <v>135</v>
      </c>
      <c r="B11" s="78">
        <v>0</v>
      </c>
      <c r="C11" s="37">
        <v>0</v>
      </c>
      <c r="D11" s="78">
        <v>0</v>
      </c>
      <c r="E11" s="78">
        <v>0</v>
      </c>
      <c r="F11" s="78">
        <v>0</v>
      </c>
      <c r="G11" s="37">
        <v>0</v>
      </c>
      <c r="H11" s="37">
        <v>0</v>
      </c>
    </row>
    <row r="12" spans="1:8" ht="16.5" customHeight="1" x14ac:dyDescent="0.45">
      <c r="A12" s="77" t="s">
        <v>136</v>
      </c>
      <c r="B12" s="78">
        <v>0</v>
      </c>
      <c r="C12" s="37">
        <v>0</v>
      </c>
      <c r="D12" s="78">
        <v>0</v>
      </c>
      <c r="E12" s="78">
        <v>0</v>
      </c>
      <c r="F12" s="78">
        <v>0</v>
      </c>
      <c r="G12" s="37">
        <v>0</v>
      </c>
      <c r="H12" s="37">
        <v>0</v>
      </c>
    </row>
    <row r="13" spans="1:8" x14ac:dyDescent="0.45">
      <c r="A13" s="76" t="s">
        <v>137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</row>
    <row r="14" spans="1:8" x14ac:dyDescent="0.45">
      <c r="A14" s="77" t="s">
        <v>138</v>
      </c>
      <c r="B14" s="78">
        <v>0</v>
      </c>
      <c r="C14" s="37">
        <v>0</v>
      </c>
      <c r="D14" s="78">
        <v>0</v>
      </c>
      <c r="E14" s="78">
        <v>0</v>
      </c>
      <c r="F14" s="78">
        <v>0</v>
      </c>
      <c r="G14" s="37">
        <v>0</v>
      </c>
      <c r="H14" s="37">
        <v>0</v>
      </c>
    </row>
    <row r="15" spans="1:8" ht="15" customHeight="1" x14ac:dyDescent="0.45">
      <c r="A15" s="77" t="s">
        <v>139</v>
      </c>
      <c r="B15" s="78">
        <v>0</v>
      </c>
      <c r="C15" s="37">
        <v>0</v>
      </c>
      <c r="D15" s="78">
        <v>0</v>
      </c>
      <c r="E15" s="78">
        <v>0</v>
      </c>
      <c r="F15" s="78">
        <v>0</v>
      </c>
      <c r="G15" s="37">
        <v>0</v>
      </c>
      <c r="H15" s="37">
        <v>0</v>
      </c>
    </row>
    <row r="16" spans="1:8" x14ac:dyDescent="0.45">
      <c r="A16" s="77" t="s">
        <v>140</v>
      </c>
      <c r="B16" s="78">
        <v>0</v>
      </c>
      <c r="C16" s="37">
        <v>0</v>
      </c>
      <c r="D16" s="78">
        <v>0</v>
      </c>
      <c r="E16" s="78">
        <v>0</v>
      </c>
      <c r="F16" s="78">
        <v>0</v>
      </c>
      <c r="G16" s="37">
        <v>0</v>
      </c>
      <c r="H16" s="37">
        <v>0</v>
      </c>
    </row>
    <row r="17" spans="1:8" x14ac:dyDescent="0.45">
      <c r="A17" s="79"/>
      <c r="B17" s="66"/>
      <c r="C17" s="66"/>
      <c r="D17" s="66"/>
      <c r="E17" s="66"/>
      <c r="F17" s="66"/>
      <c r="G17" s="66"/>
      <c r="H17" s="66"/>
    </row>
    <row r="18" spans="1:8" x14ac:dyDescent="0.45">
      <c r="A18" s="8" t="s">
        <v>141</v>
      </c>
      <c r="B18" s="122">
        <v>272935.61</v>
      </c>
      <c r="C18" s="80"/>
      <c r="D18" s="80"/>
      <c r="E18" s="80"/>
      <c r="F18" s="122">
        <v>309872.24</v>
      </c>
      <c r="G18" s="80"/>
      <c r="H18" s="80"/>
    </row>
    <row r="19" spans="1:8" ht="16.5" customHeight="1" x14ac:dyDescent="0.45">
      <c r="A19" s="79"/>
      <c r="B19" s="123"/>
      <c r="C19" s="66"/>
      <c r="D19" s="66"/>
      <c r="E19" s="66"/>
      <c r="F19" s="123"/>
      <c r="G19" s="66"/>
      <c r="H19" s="66"/>
    </row>
    <row r="20" spans="1:8" ht="14.45" customHeight="1" x14ac:dyDescent="0.45">
      <c r="A20" s="8" t="s">
        <v>142</v>
      </c>
      <c r="B20" s="122">
        <f>B8+B18</f>
        <v>272935.61</v>
      </c>
      <c r="C20" s="4">
        <v>0</v>
      </c>
      <c r="D20" s="4">
        <v>0</v>
      </c>
      <c r="E20" s="4">
        <v>0</v>
      </c>
      <c r="F20" s="122">
        <f>F8+F18</f>
        <v>309872.24</v>
      </c>
      <c r="G20" s="4">
        <v>0</v>
      </c>
      <c r="H20" s="4">
        <v>0</v>
      </c>
    </row>
    <row r="21" spans="1:8" ht="16.5" customHeight="1" x14ac:dyDescent="0.45">
      <c r="A21" s="79"/>
      <c r="B21" s="39"/>
      <c r="C21" s="39"/>
      <c r="D21" s="39"/>
      <c r="E21" s="39"/>
      <c r="F21" s="39"/>
      <c r="G21" s="39"/>
      <c r="H21" s="39"/>
    </row>
    <row r="22" spans="1:8" ht="16.5" customHeight="1" x14ac:dyDescent="0.4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5">
      <c r="A23" s="81" t="s">
        <v>144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</row>
    <row r="24" spans="1:8" ht="15" customHeight="1" x14ac:dyDescent="0.45">
      <c r="A24" s="81" t="s">
        <v>145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</row>
    <row r="25" spans="1:8" x14ac:dyDescent="0.45">
      <c r="A25" s="81" t="s">
        <v>146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</row>
    <row r="26" spans="1:8" ht="16.5" customHeight="1" x14ac:dyDescent="0.45">
      <c r="A26" s="9"/>
      <c r="B26" s="39"/>
      <c r="C26" s="39"/>
      <c r="D26" s="39"/>
      <c r="E26" s="39"/>
      <c r="F26" s="39"/>
      <c r="G26" s="39"/>
      <c r="H26" s="39"/>
    </row>
    <row r="27" spans="1:8" ht="16.5" customHeight="1" x14ac:dyDescent="0.4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5">
      <c r="A28" s="81" t="s">
        <v>148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</row>
    <row r="29" spans="1:8" ht="15" customHeight="1" x14ac:dyDescent="0.45">
      <c r="A29" s="81" t="s">
        <v>149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</row>
    <row r="30" spans="1:8" ht="15.75" customHeight="1" x14ac:dyDescent="0.45">
      <c r="A30" s="81" t="s">
        <v>150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</row>
    <row r="31" spans="1:8" ht="15" customHeight="1" x14ac:dyDescent="0.45">
      <c r="A31" s="10" t="s">
        <v>151</v>
      </c>
      <c r="B31" s="44"/>
      <c r="C31" s="44"/>
      <c r="D31" s="44"/>
      <c r="E31" s="44"/>
      <c r="F31" s="44"/>
      <c r="G31" s="44"/>
      <c r="H31" s="44"/>
    </row>
    <row r="32" spans="1:8" x14ac:dyDescent="0.45">
      <c r="A32" s="50"/>
    </row>
    <row r="33" spans="1:8" ht="14.45" customHeight="1" x14ac:dyDescent="0.45">
      <c r="A33" s="173" t="s">
        <v>152</v>
      </c>
      <c r="B33" s="173"/>
      <c r="C33" s="173"/>
      <c r="D33" s="173"/>
      <c r="E33" s="173"/>
      <c r="F33" s="173"/>
      <c r="G33" s="173"/>
      <c r="H33" s="173"/>
    </row>
    <row r="34" spans="1:8" ht="14.45" customHeight="1" x14ac:dyDescent="0.45">
      <c r="A34" s="173"/>
      <c r="B34" s="173"/>
      <c r="C34" s="173"/>
      <c r="D34" s="173"/>
      <c r="E34" s="173"/>
      <c r="F34" s="173"/>
      <c r="G34" s="173"/>
      <c r="H34" s="173"/>
    </row>
    <row r="35" spans="1:8" ht="14.45" customHeight="1" x14ac:dyDescent="0.45">
      <c r="A35" s="173"/>
      <c r="B35" s="173"/>
      <c r="C35" s="173"/>
      <c r="D35" s="173"/>
      <c r="E35" s="173"/>
      <c r="F35" s="173"/>
      <c r="G35" s="173"/>
      <c r="H35" s="173"/>
    </row>
    <row r="36" spans="1:8" ht="14.45" customHeight="1" x14ac:dyDescent="0.45">
      <c r="A36" s="173"/>
      <c r="B36" s="173"/>
      <c r="C36" s="173"/>
      <c r="D36" s="173"/>
      <c r="E36" s="173"/>
      <c r="F36" s="173"/>
      <c r="G36" s="173"/>
      <c r="H36" s="173"/>
    </row>
    <row r="37" spans="1:8" ht="14.45" customHeight="1" x14ac:dyDescent="0.45">
      <c r="A37" s="173"/>
      <c r="B37" s="173"/>
      <c r="C37" s="173"/>
      <c r="D37" s="173"/>
      <c r="E37" s="173"/>
      <c r="F37" s="173"/>
      <c r="G37" s="173"/>
      <c r="H37" s="173"/>
    </row>
    <row r="38" spans="1:8" x14ac:dyDescent="0.45">
      <c r="A38" s="50"/>
    </row>
    <row r="39" spans="1:8" ht="28.5" x14ac:dyDescent="0.4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5">
      <c r="A40" s="35"/>
      <c r="B40" s="43"/>
      <c r="C40" s="43"/>
      <c r="D40" s="43"/>
      <c r="E40" s="43"/>
      <c r="F40" s="43"/>
    </row>
    <row r="41" spans="1:8" x14ac:dyDescent="0.4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5">
      <c r="A42" s="81" t="s">
        <v>160</v>
      </c>
      <c r="B42" s="37">
        <v>0</v>
      </c>
      <c r="C42" s="37">
        <v>0</v>
      </c>
      <c r="D42" s="37">
        <v>0</v>
      </c>
      <c r="E42" s="37">
        <v>0</v>
      </c>
      <c r="F42" s="37">
        <v>0</v>
      </c>
      <c r="G42" s="53"/>
    </row>
    <row r="43" spans="1:8" x14ac:dyDescent="0.45">
      <c r="A43" s="81" t="s">
        <v>161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53"/>
    </row>
    <row r="44" spans="1:8" x14ac:dyDescent="0.45">
      <c r="A44" s="81" t="s">
        <v>162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53"/>
    </row>
    <row r="45" spans="1:8" x14ac:dyDescent="0.45">
      <c r="A45" s="11" t="s">
        <v>151</v>
      </c>
      <c r="B45" s="44"/>
      <c r="C45" s="44"/>
      <c r="D45" s="44"/>
      <c r="E45" s="44"/>
      <c r="F45" s="44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35" sqref="A35"/>
    </sheetView>
    <sheetView workbookViewId="1">
      <selection sqref="A1:K1"/>
    </sheetView>
  </sheetViews>
  <sheetFormatPr baseColWidth="10" defaultColWidth="11" defaultRowHeight="14.25" x14ac:dyDescent="0.45"/>
  <cols>
    <col min="1" max="1" width="59.86328125" customWidth="1"/>
    <col min="2" max="2" width="26" customWidth="1"/>
    <col min="3" max="3" width="28.73046875" customWidth="1"/>
    <col min="4" max="6" width="14.265625" customWidth="1"/>
    <col min="7" max="7" width="17.1328125" customWidth="1"/>
    <col min="8" max="8" width="20.59765625" customWidth="1"/>
    <col min="9" max="11" width="24.3984375" customWidth="1"/>
    <col min="12" max="12" width="4.265625" customWidth="1"/>
  </cols>
  <sheetData>
    <row r="1" spans="1:11" x14ac:dyDescent="0.45">
      <c r="A1" s="172" t="s">
        <v>163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</row>
    <row r="2" spans="1:11" ht="14.45" customHeight="1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</row>
    <row r="3" spans="1:11" x14ac:dyDescent="0.45">
      <c r="A3" s="160" t="s">
        <v>164</v>
      </c>
      <c r="B3" s="161"/>
      <c r="C3" s="161"/>
      <c r="D3" s="161"/>
      <c r="E3" s="161"/>
      <c r="F3" s="161"/>
      <c r="G3" s="161"/>
      <c r="H3" s="161"/>
      <c r="I3" s="161"/>
      <c r="J3" s="161"/>
      <c r="K3" s="162"/>
    </row>
    <row r="4" spans="1:11" x14ac:dyDescent="0.45">
      <c r="A4" s="160" t="str">
        <f>'Formato 2'!A4</f>
        <v>Del 01 de enero al 30 de junio de 2026</v>
      </c>
      <c r="B4" s="161"/>
      <c r="C4" s="161"/>
      <c r="D4" s="161"/>
      <c r="E4" s="161"/>
      <c r="F4" s="161"/>
      <c r="G4" s="161"/>
      <c r="H4" s="161"/>
      <c r="I4" s="161"/>
      <c r="J4" s="161"/>
      <c r="K4" s="162"/>
    </row>
    <row r="5" spans="1:11" x14ac:dyDescent="0.45">
      <c r="A5" s="163" t="s">
        <v>2</v>
      </c>
      <c r="B5" s="164"/>
      <c r="C5" s="164"/>
      <c r="D5" s="164"/>
      <c r="E5" s="164"/>
      <c r="F5" s="164"/>
      <c r="G5" s="164"/>
      <c r="H5" s="164"/>
      <c r="I5" s="164"/>
      <c r="J5" s="164"/>
      <c r="K5" s="165"/>
    </row>
    <row r="6" spans="1:11" ht="72.75" customHeight="1" x14ac:dyDescent="0.4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537</v>
      </c>
      <c r="J6" s="1" t="s">
        <v>538</v>
      </c>
      <c r="K6" s="1" t="s">
        <v>539</v>
      </c>
    </row>
    <row r="7" spans="1:11" x14ac:dyDescent="0.45">
      <c r="A7" s="40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45">
      <c r="A8" s="2" t="s">
        <v>173</v>
      </c>
      <c r="B8" s="71"/>
      <c r="C8" s="71"/>
      <c r="D8" s="71"/>
      <c r="E8" s="4">
        <v>0</v>
      </c>
      <c r="F8" s="71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5">
      <c r="A9" s="72" t="s">
        <v>174</v>
      </c>
      <c r="B9" s="73"/>
      <c r="C9" s="73"/>
      <c r="D9" s="73"/>
      <c r="E9" s="37">
        <v>0</v>
      </c>
      <c r="F9" s="49"/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1" x14ac:dyDescent="0.45">
      <c r="A10" s="72" t="s">
        <v>175</v>
      </c>
      <c r="B10" s="73"/>
      <c r="C10" s="73"/>
      <c r="D10" s="73"/>
      <c r="E10" s="37">
        <v>0</v>
      </c>
      <c r="F10" s="49"/>
      <c r="G10" s="37">
        <v>0</v>
      </c>
      <c r="H10" s="37">
        <v>0</v>
      </c>
      <c r="I10" s="37">
        <v>0</v>
      </c>
      <c r="J10" s="37">
        <v>0</v>
      </c>
      <c r="K10" s="37">
        <v>0</v>
      </c>
    </row>
    <row r="11" spans="1:11" x14ac:dyDescent="0.45">
      <c r="A11" s="72" t="s">
        <v>176</v>
      </c>
      <c r="B11" s="73"/>
      <c r="C11" s="73"/>
      <c r="D11" s="73"/>
      <c r="E11" s="37">
        <v>0</v>
      </c>
      <c r="F11" s="49"/>
      <c r="G11" s="37">
        <v>0</v>
      </c>
      <c r="H11" s="37">
        <v>0</v>
      </c>
      <c r="I11" s="37">
        <v>0</v>
      </c>
      <c r="J11" s="37">
        <v>0</v>
      </c>
      <c r="K11" s="37">
        <v>0</v>
      </c>
    </row>
    <row r="12" spans="1:11" x14ac:dyDescent="0.45">
      <c r="A12" s="72" t="s">
        <v>177</v>
      </c>
      <c r="B12" s="73"/>
      <c r="C12" s="73"/>
      <c r="D12" s="73"/>
      <c r="E12" s="37">
        <v>0</v>
      </c>
      <c r="F12" s="49"/>
      <c r="G12" s="37">
        <v>0</v>
      </c>
      <c r="H12" s="37">
        <v>0</v>
      </c>
      <c r="I12" s="37">
        <v>0</v>
      </c>
      <c r="J12" s="37">
        <v>0</v>
      </c>
      <c r="K12" s="37">
        <v>0</v>
      </c>
    </row>
    <row r="13" spans="1:11" x14ac:dyDescent="0.45">
      <c r="A13" s="93" t="s">
        <v>151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x14ac:dyDescent="0.45">
      <c r="A14" s="2" t="s">
        <v>178</v>
      </c>
      <c r="B14" s="71"/>
      <c r="C14" s="71"/>
      <c r="D14" s="71"/>
      <c r="E14" s="4">
        <v>0</v>
      </c>
      <c r="F14" s="71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5">
      <c r="A15" s="72" t="s">
        <v>179</v>
      </c>
      <c r="B15" s="73"/>
      <c r="C15" s="73"/>
      <c r="D15" s="73"/>
      <c r="E15" s="37">
        <v>0</v>
      </c>
      <c r="F15" s="49"/>
      <c r="G15" s="37">
        <v>0</v>
      </c>
      <c r="H15" s="37">
        <v>0</v>
      </c>
      <c r="I15" s="37">
        <v>0</v>
      </c>
      <c r="J15" s="37">
        <v>0</v>
      </c>
      <c r="K15" s="37">
        <v>0</v>
      </c>
    </row>
    <row r="16" spans="1:11" x14ac:dyDescent="0.45">
      <c r="A16" s="72" t="s">
        <v>180</v>
      </c>
      <c r="B16" s="73"/>
      <c r="C16" s="73"/>
      <c r="D16" s="73"/>
      <c r="E16" s="37">
        <v>0</v>
      </c>
      <c r="F16" s="49"/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x14ac:dyDescent="0.45">
      <c r="A17" s="72" t="s">
        <v>181</v>
      </c>
      <c r="B17" s="73"/>
      <c r="C17" s="73"/>
      <c r="D17" s="73"/>
      <c r="E17" s="37">
        <v>0</v>
      </c>
      <c r="F17" s="49"/>
      <c r="G17" s="37">
        <v>0</v>
      </c>
      <c r="H17" s="37">
        <v>0</v>
      </c>
      <c r="I17" s="37">
        <v>0</v>
      </c>
      <c r="J17" s="37">
        <v>0</v>
      </c>
      <c r="K17" s="37">
        <v>0</v>
      </c>
    </row>
    <row r="18" spans="1:11" x14ac:dyDescent="0.45">
      <c r="A18" s="72" t="s">
        <v>182</v>
      </c>
      <c r="B18" s="73"/>
      <c r="C18" s="73"/>
      <c r="D18" s="73"/>
      <c r="E18" s="37">
        <v>0</v>
      </c>
      <c r="F18" s="49"/>
      <c r="G18" s="37">
        <v>0</v>
      </c>
      <c r="H18" s="37">
        <v>0</v>
      </c>
      <c r="I18" s="37">
        <v>0</v>
      </c>
      <c r="J18" s="37">
        <v>0</v>
      </c>
      <c r="K18" s="37">
        <v>0</v>
      </c>
    </row>
    <row r="19" spans="1:11" x14ac:dyDescent="0.45">
      <c r="A19" s="93" t="s">
        <v>151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 x14ac:dyDescent="0.45">
      <c r="A20" s="2" t="s">
        <v>183</v>
      </c>
      <c r="B20" s="71"/>
      <c r="C20" s="71"/>
      <c r="D20" s="71"/>
      <c r="E20" s="4">
        <v>0</v>
      </c>
      <c r="F20" s="71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5">
      <c r="A21" s="45"/>
      <c r="B21" s="44"/>
      <c r="C21" s="44"/>
      <c r="D21" s="44"/>
      <c r="E21" s="44"/>
      <c r="F21" s="44"/>
      <c r="G21" s="44"/>
      <c r="H21" s="44"/>
      <c r="I21" s="44"/>
      <c r="J21" s="44"/>
      <c r="K21" s="4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opLeftCell="A26" zoomScale="75" zoomScaleNormal="75" workbookViewId="0">
      <selection activeCell="C71" sqref="C71"/>
    </sheetView>
    <sheetView workbookViewId="1">
      <selection sqref="A1:D1"/>
    </sheetView>
  </sheetViews>
  <sheetFormatPr baseColWidth="10" defaultColWidth="11" defaultRowHeight="14.25" x14ac:dyDescent="0.45"/>
  <cols>
    <col min="1" max="1" width="102.3984375" customWidth="1"/>
    <col min="2" max="2" width="21.1328125" bestFit="1" customWidth="1"/>
    <col min="3" max="3" width="22.59765625" bestFit="1" customWidth="1"/>
    <col min="4" max="4" width="22.73046875" bestFit="1" customWidth="1"/>
    <col min="5" max="5" width="3.265625" customWidth="1"/>
  </cols>
  <sheetData>
    <row r="1" spans="1:4" x14ac:dyDescent="0.45">
      <c r="A1" s="172" t="s">
        <v>184</v>
      </c>
      <c r="B1" s="167"/>
      <c r="C1" s="167"/>
      <c r="D1" s="168"/>
    </row>
    <row r="2" spans="1:4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1"/>
    </row>
    <row r="3" spans="1:4" x14ac:dyDescent="0.45">
      <c r="A3" s="160" t="s">
        <v>185</v>
      </c>
      <c r="B3" s="161"/>
      <c r="C3" s="161"/>
      <c r="D3" s="162"/>
    </row>
    <row r="4" spans="1:4" x14ac:dyDescent="0.45">
      <c r="A4" s="160" t="str">
        <f>'Formato 3'!A4</f>
        <v>Del 01 de enero al 30 de junio de 2026</v>
      </c>
      <c r="B4" s="161"/>
      <c r="C4" s="161"/>
      <c r="D4" s="162"/>
    </row>
    <row r="5" spans="1:4" x14ac:dyDescent="0.45">
      <c r="A5" s="163" t="s">
        <v>2</v>
      </c>
      <c r="B5" s="164"/>
      <c r="C5" s="164"/>
      <c r="D5" s="165"/>
    </row>
    <row r="6" spans="1:4" ht="15" customHeight="1" x14ac:dyDescent="0.45"/>
    <row r="7" spans="1:4" ht="28.5" x14ac:dyDescent="0.45">
      <c r="A7" s="12" t="s">
        <v>5</v>
      </c>
      <c r="B7" s="7" t="s">
        <v>186</v>
      </c>
      <c r="C7" s="7" t="s">
        <v>187</v>
      </c>
      <c r="D7" s="7" t="s">
        <v>188</v>
      </c>
    </row>
    <row r="8" spans="1:4" x14ac:dyDescent="0.45">
      <c r="A8" s="3" t="s">
        <v>189</v>
      </c>
      <c r="B8" s="126">
        <f>SUM(B9:B11)</f>
        <v>13857955.52</v>
      </c>
      <c r="C8" s="126">
        <f>SUM(C9:C11)</f>
        <v>7514359.7199999997</v>
      </c>
      <c r="D8" s="126">
        <f>SUM(D9:D11)</f>
        <v>7514359.7199999997</v>
      </c>
    </row>
    <row r="9" spans="1:4" x14ac:dyDescent="0.45">
      <c r="A9" s="47" t="s">
        <v>190</v>
      </c>
      <c r="B9" s="124">
        <v>6377955.5199999996</v>
      </c>
      <c r="C9" s="124">
        <v>5014359.72</v>
      </c>
      <c r="D9" s="124">
        <v>5014359.72</v>
      </c>
    </row>
    <row r="10" spans="1:4" x14ac:dyDescent="0.45">
      <c r="A10" s="47" t="s">
        <v>191</v>
      </c>
      <c r="B10" s="124">
        <v>7480000</v>
      </c>
      <c r="C10" s="124">
        <v>2500000</v>
      </c>
      <c r="D10" s="124">
        <v>2500000</v>
      </c>
    </row>
    <row r="11" spans="1:4" x14ac:dyDescent="0.45">
      <c r="A11" s="47" t="s">
        <v>192</v>
      </c>
      <c r="B11" s="125">
        <f>B44</f>
        <v>0</v>
      </c>
      <c r="C11" s="125">
        <f>C44</f>
        <v>0</v>
      </c>
      <c r="D11" s="125">
        <f>D44</f>
        <v>0</v>
      </c>
    </row>
    <row r="12" spans="1:4" x14ac:dyDescent="0.45">
      <c r="A12" s="36"/>
      <c r="B12" s="66"/>
      <c r="C12" s="66"/>
      <c r="D12" s="66"/>
    </row>
    <row r="13" spans="1:4" x14ac:dyDescent="0.45">
      <c r="A13" s="3" t="s">
        <v>193</v>
      </c>
      <c r="B13" s="126">
        <f>SUM(B14:B15)</f>
        <v>13857955.52</v>
      </c>
      <c r="C13" s="126">
        <f t="shared" ref="C13:D13" si="0">SUM(C14:C15)</f>
        <v>7518993.0600000005</v>
      </c>
      <c r="D13" s="126">
        <f t="shared" si="0"/>
        <v>7518993.0600000005</v>
      </c>
    </row>
    <row r="14" spans="1:4" x14ac:dyDescent="0.45">
      <c r="A14" s="47" t="s">
        <v>194</v>
      </c>
      <c r="B14" s="124">
        <v>6377955.5199999996</v>
      </c>
      <c r="C14" s="124">
        <v>5191202.62</v>
      </c>
      <c r="D14" s="124">
        <v>5191202.62</v>
      </c>
    </row>
    <row r="15" spans="1:4" x14ac:dyDescent="0.45">
      <c r="A15" s="47" t="s">
        <v>195</v>
      </c>
      <c r="B15" s="124">
        <v>7480000</v>
      </c>
      <c r="C15" s="124">
        <v>2327790.44</v>
      </c>
      <c r="D15" s="124">
        <v>2327790.44</v>
      </c>
    </row>
    <row r="16" spans="1:4" x14ac:dyDescent="0.45">
      <c r="A16" s="36"/>
      <c r="B16" s="66"/>
      <c r="C16" s="66"/>
      <c r="D16" s="66"/>
    </row>
    <row r="17" spans="1:4" x14ac:dyDescent="0.45">
      <c r="A17" s="3" t="s">
        <v>196</v>
      </c>
      <c r="B17" s="13">
        <v>0</v>
      </c>
      <c r="C17" s="126">
        <f>C18+C19</f>
        <v>364728.56</v>
      </c>
      <c r="D17" s="126">
        <f>D18+D19</f>
        <v>364728.56</v>
      </c>
    </row>
    <row r="18" spans="1:4" x14ac:dyDescent="0.45">
      <c r="A18" s="47" t="s">
        <v>197</v>
      </c>
      <c r="B18" s="14">
        <v>0</v>
      </c>
      <c r="C18" s="124">
        <v>364728.56</v>
      </c>
      <c r="D18" s="124">
        <v>364728.56</v>
      </c>
    </row>
    <row r="19" spans="1:4" x14ac:dyDescent="0.45">
      <c r="A19" s="47" t="s">
        <v>198</v>
      </c>
      <c r="B19" s="14">
        <v>0</v>
      </c>
      <c r="C19" s="124">
        <v>0</v>
      </c>
      <c r="D19" s="124">
        <v>0</v>
      </c>
    </row>
    <row r="20" spans="1:4" x14ac:dyDescent="0.45">
      <c r="A20" s="36"/>
      <c r="B20" s="66"/>
      <c r="C20" s="66"/>
      <c r="D20" s="66"/>
    </row>
    <row r="21" spans="1:4" x14ac:dyDescent="0.45">
      <c r="A21" s="3" t="s">
        <v>199</v>
      </c>
      <c r="B21" s="126">
        <f>B8-B13+B17</f>
        <v>0</v>
      </c>
      <c r="C21" s="126">
        <f>C8-C13+C17</f>
        <v>360095.21999999922</v>
      </c>
      <c r="D21" s="126">
        <f>D8-D13+D17</f>
        <v>360095.21999999922</v>
      </c>
    </row>
    <row r="22" spans="1:4" x14ac:dyDescent="0.45">
      <c r="A22" s="3"/>
      <c r="B22" s="127"/>
      <c r="C22" s="127"/>
      <c r="D22" s="127"/>
    </row>
    <row r="23" spans="1:4" x14ac:dyDescent="0.45">
      <c r="A23" s="3" t="s">
        <v>200</v>
      </c>
      <c r="B23" s="126">
        <f>B21-B11</f>
        <v>0</v>
      </c>
      <c r="C23" s="126">
        <f>C21-C11</f>
        <v>360095.21999999922</v>
      </c>
      <c r="D23" s="126">
        <f>D21-D11</f>
        <v>360095.21999999922</v>
      </c>
    </row>
    <row r="24" spans="1:4" x14ac:dyDescent="0.45">
      <c r="A24" s="3"/>
      <c r="B24" s="128"/>
      <c r="C24" s="128"/>
      <c r="D24" s="128"/>
    </row>
    <row r="25" spans="1:4" x14ac:dyDescent="0.45">
      <c r="A25" s="16" t="s">
        <v>201</v>
      </c>
      <c r="B25" s="126">
        <f>B23-B17</f>
        <v>0</v>
      </c>
      <c r="C25" s="126">
        <f>C23-C17</f>
        <v>-4633.3400000007823</v>
      </c>
      <c r="D25" s="126">
        <f>D23-D17</f>
        <v>-4633.3400000007823</v>
      </c>
    </row>
    <row r="26" spans="1:4" x14ac:dyDescent="0.45">
      <c r="A26" s="17"/>
      <c r="B26" s="60"/>
      <c r="C26" s="60"/>
      <c r="D26" s="60"/>
    </row>
    <row r="27" spans="1:4" x14ac:dyDescent="0.45">
      <c r="A27" s="50"/>
    </row>
    <row r="28" spans="1:4" x14ac:dyDescent="0.45">
      <c r="A28" s="12" t="s">
        <v>5</v>
      </c>
      <c r="B28" s="7" t="s">
        <v>202</v>
      </c>
      <c r="C28" s="7" t="s">
        <v>187</v>
      </c>
      <c r="D28" s="7" t="s">
        <v>203</v>
      </c>
    </row>
    <row r="29" spans="1:4" x14ac:dyDescent="0.45">
      <c r="A29" s="3" t="s">
        <v>204</v>
      </c>
      <c r="B29" s="129">
        <f>SUM(B30:B31)</f>
        <v>0</v>
      </c>
      <c r="C29" s="129">
        <f>SUM(C30:C31)</f>
        <v>0</v>
      </c>
      <c r="D29" s="129">
        <f>SUM(D30:D31)</f>
        <v>0</v>
      </c>
    </row>
    <row r="30" spans="1:4" x14ac:dyDescent="0.45">
      <c r="A30" s="47" t="s">
        <v>205</v>
      </c>
      <c r="B30" s="130">
        <v>0</v>
      </c>
      <c r="C30" s="130">
        <v>0</v>
      </c>
      <c r="D30" s="130">
        <v>0</v>
      </c>
    </row>
    <row r="31" spans="1:4" x14ac:dyDescent="0.45">
      <c r="A31" s="47" t="s">
        <v>206</v>
      </c>
      <c r="B31" s="130">
        <v>0</v>
      </c>
      <c r="C31" s="130">
        <v>0</v>
      </c>
      <c r="D31" s="130">
        <v>0</v>
      </c>
    </row>
    <row r="32" spans="1:4" x14ac:dyDescent="0.45">
      <c r="A32" s="35"/>
      <c r="B32" s="131"/>
      <c r="C32" s="131"/>
      <c r="D32" s="131"/>
    </row>
    <row r="33" spans="1:4" ht="14.45" customHeight="1" x14ac:dyDescent="0.45">
      <c r="A33" s="3" t="s">
        <v>207</v>
      </c>
      <c r="B33" s="129">
        <f>B25+B29</f>
        <v>0</v>
      </c>
      <c r="C33" s="129">
        <f>C25+C29</f>
        <v>-4633.3400000007823</v>
      </c>
      <c r="D33" s="129">
        <f>D25+D29</f>
        <v>-4633.3400000007823</v>
      </c>
    </row>
    <row r="34" spans="1:4" ht="14.45" customHeight="1" x14ac:dyDescent="0.45">
      <c r="A34" s="45"/>
      <c r="B34" s="46"/>
      <c r="C34" s="46"/>
      <c r="D34" s="46"/>
    </row>
    <row r="35" spans="1:4" ht="14.45" customHeight="1" x14ac:dyDescent="0.45">
      <c r="A35" s="50"/>
    </row>
    <row r="36" spans="1:4" ht="28.5" x14ac:dyDescent="0.45">
      <c r="A36" s="12" t="s">
        <v>5</v>
      </c>
      <c r="B36" s="7" t="s">
        <v>186</v>
      </c>
      <c r="C36" s="7" t="s">
        <v>187</v>
      </c>
      <c r="D36" s="7" t="s">
        <v>188</v>
      </c>
    </row>
    <row r="37" spans="1:4" ht="14.45" customHeight="1" x14ac:dyDescent="0.45">
      <c r="A37" s="3" t="s">
        <v>208</v>
      </c>
      <c r="B37" s="4">
        <v>0</v>
      </c>
      <c r="C37" s="4">
        <v>0</v>
      </c>
      <c r="D37" s="4">
        <v>0</v>
      </c>
    </row>
    <row r="38" spans="1:4" x14ac:dyDescent="0.45">
      <c r="A38" s="47" t="s">
        <v>209</v>
      </c>
      <c r="B38" s="37">
        <v>0</v>
      </c>
      <c r="C38" s="37">
        <v>0</v>
      </c>
      <c r="D38" s="37">
        <v>0</v>
      </c>
    </row>
    <row r="39" spans="1:4" x14ac:dyDescent="0.45">
      <c r="A39" s="47" t="s">
        <v>210</v>
      </c>
      <c r="B39" s="37">
        <v>0</v>
      </c>
      <c r="C39" s="37">
        <v>0</v>
      </c>
      <c r="D39" s="37">
        <v>0</v>
      </c>
    </row>
    <row r="40" spans="1:4" x14ac:dyDescent="0.45">
      <c r="A40" s="3" t="s">
        <v>211</v>
      </c>
      <c r="B40" s="4">
        <v>0</v>
      </c>
      <c r="C40" s="4">
        <v>0</v>
      </c>
      <c r="D40" s="4">
        <v>0</v>
      </c>
    </row>
    <row r="41" spans="1:4" x14ac:dyDescent="0.45">
      <c r="A41" s="47" t="s">
        <v>212</v>
      </c>
      <c r="B41" s="37">
        <v>0</v>
      </c>
      <c r="C41" s="37">
        <v>0</v>
      </c>
      <c r="D41" s="37">
        <v>0</v>
      </c>
    </row>
    <row r="42" spans="1:4" x14ac:dyDescent="0.45">
      <c r="A42" s="47" t="s">
        <v>213</v>
      </c>
      <c r="B42" s="37">
        <v>0</v>
      </c>
      <c r="C42" s="37">
        <v>0</v>
      </c>
      <c r="D42" s="37">
        <v>0</v>
      </c>
    </row>
    <row r="43" spans="1:4" x14ac:dyDescent="0.45">
      <c r="A43" s="35"/>
      <c r="B43" s="39"/>
      <c r="C43" s="39"/>
      <c r="D43" s="39"/>
    </row>
    <row r="44" spans="1:4" x14ac:dyDescent="0.45">
      <c r="A44" s="3" t="s">
        <v>214</v>
      </c>
      <c r="B44" s="4">
        <v>0</v>
      </c>
      <c r="C44" s="4">
        <v>0</v>
      </c>
      <c r="D44" s="4">
        <v>0</v>
      </c>
    </row>
    <row r="45" spans="1:4" x14ac:dyDescent="0.45">
      <c r="A45" s="18"/>
      <c r="B45" s="46"/>
      <c r="C45" s="46"/>
      <c r="D45" s="46"/>
    </row>
    <row r="47" spans="1:4" ht="28.5" x14ac:dyDescent="0.45">
      <c r="A47" s="12" t="s">
        <v>5</v>
      </c>
      <c r="B47" s="7" t="s">
        <v>186</v>
      </c>
      <c r="C47" s="7" t="s">
        <v>187</v>
      </c>
      <c r="D47" s="7" t="s">
        <v>188</v>
      </c>
    </row>
    <row r="48" spans="1:4" x14ac:dyDescent="0.45">
      <c r="A48" s="69" t="s">
        <v>215</v>
      </c>
      <c r="B48" s="132">
        <v>6377955.5199999996</v>
      </c>
      <c r="C48" s="132">
        <v>5014359.72</v>
      </c>
      <c r="D48" s="132">
        <v>5014359.72</v>
      </c>
    </row>
    <row r="49" spans="1:4" x14ac:dyDescent="0.45">
      <c r="A49" s="19" t="s">
        <v>216</v>
      </c>
      <c r="B49" s="129">
        <f>B50-B51</f>
        <v>0</v>
      </c>
      <c r="C49" s="129">
        <f>C50-C51</f>
        <v>0</v>
      </c>
      <c r="D49" s="129">
        <f>D50-D51</f>
        <v>0</v>
      </c>
    </row>
    <row r="50" spans="1:4" x14ac:dyDescent="0.45">
      <c r="A50" s="70" t="s">
        <v>209</v>
      </c>
      <c r="B50" s="130">
        <v>0</v>
      </c>
      <c r="C50" s="130">
        <v>0</v>
      </c>
      <c r="D50" s="130">
        <v>0</v>
      </c>
    </row>
    <row r="51" spans="1:4" x14ac:dyDescent="0.45">
      <c r="A51" s="70" t="s">
        <v>212</v>
      </c>
      <c r="B51" s="130">
        <v>0</v>
      </c>
      <c r="C51" s="130">
        <v>0</v>
      </c>
      <c r="D51" s="130">
        <v>0</v>
      </c>
    </row>
    <row r="52" spans="1:4" x14ac:dyDescent="0.45">
      <c r="A52" s="35"/>
      <c r="B52" s="131"/>
      <c r="C52" s="131"/>
      <c r="D52" s="131"/>
    </row>
    <row r="53" spans="1:4" x14ac:dyDescent="0.45">
      <c r="A53" s="47" t="s">
        <v>194</v>
      </c>
      <c r="B53" s="130">
        <v>6377955.5199999996</v>
      </c>
      <c r="C53" s="130">
        <v>5191202.62</v>
      </c>
      <c r="D53" s="130">
        <v>5191202.62</v>
      </c>
    </row>
    <row r="54" spans="1:4" x14ac:dyDescent="0.45">
      <c r="A54" s="35"/>
      <c r="B54" s="131"/>
      <c r="C54" s="131"/>
      <c r="D54" s="131"/>
    </row>
    <row r="55" spans="1:4" x14ac:dyDescent="0.45">
      <c r="A55" s="47" t="s">
        <v>197</v>
      </c>
      <c r="B55" s="133"/>
      <c r="C55" s="130">
        <v>364728.56</v>
      </c>
      <c r="D55" s="130">
        <v>364728.56</v>
      </c>
    </row>
    <row r="56" spans="1:4" x14ac:dyDescent="0.45">
      <c r="A56" s="35"/>
      <c r="B56" s="131"/>
      <c r="C56" s="131"/>
      <c r="D56" s="131"/>
    </row>
    <row r="57" spans="1:4" x14ac:dyDescent="0.45">
      <c r="A57" s="16" t="s">
        <v>217</v>
      </c>
      <c r="B57" s="129">
        <f>B48+B49-B53+B55</f>
        <v>0</v>
      </c>
      <c r="C57" s="129">
        <f>C48+C49-C53+C55</f>
        <v>187885.65999999963</v>
      </c>
      <c r="D57" s="129">
        <f>D48+D49-D53+D55</f>
        <v>187885.65999999963</v>
      </c>
    </row>
    <row r="58" spans="1:4" x14ac:dyDescent="0.45">
      <c r="A58" s="20"/>
      <c r="B58" s="134"/>
      <c r="C58" s="134"/>
      <c r="D58" s="134"/>
    </row>
    <row r="59" spans="1:4" x14ac:dyDescent="0.45">
      <c r="A59" s="16" t="s">
        <v>218</v>
      </c>
      <c r="B59" s="129">
        <f>B57-B49</f>
        <v>0</v>
      </c>
      <c r="C59" s="129">
        <f>C57-C49</f>
        <v>187885.65999999963</v>
      </c>
      <c r="D59" s="129">
        <f>D57-D49</f>
        <v>187885.65999999963</v>
      </c>
    </row>
    <row r="60" spans="1:4" x14ac:dyDescent="0.45">
      <c r="A60" s="45"/>
      <c r="B60" s="46"/>
      <c r="C60" s="46"/>
      <c r="D60" s="46"/>
    </row>
    <row r="62" spans="1:4" ht="28.5" x14ac:dyDescent="0.45">
      <c r="A62" s="12" t="s">
        <v>5</v>
      </c>
      <c r="B62" s="7" t="s">
        <v>186</v>
      </c>
      <c r="C62" s="7" t="s">
        <v>187</v>
      </c>
      <c r="D62" s="7" t="s">
        <v>188</v>
      </c>
    </row>
    <row r="63" spans="1:4" x14ac:dyDescent="0.45">
      <c r="A63" s="69" t="s">
        <v>191</v>
      </c>
      <c r="B63" s="135">
        <v>7480000</v>
      </c>
      <c r="C63" s="135">
        <v>2500000</v>
      </c>
      <c r="D63" s="135">
        <v>2500000</v>
      </c>
    </row>
    <row r="64" spans="1:4" x14ac:dyDescent="0.45">
      <c r="A64" s="19" t="s">
        <v>219</v>
      </c>
      <c r="B64" s="126">
        <f>B65-B66</f>
        <v>0</v>
      </c>
      <c r="C64" s="126">
        <f>C65-C66</f>
        <v>0</v>
      </c>
      <c r="D64" s="126">
        <f>D65-D66</f>
        <v>0</v>
      </c>
    </row>
    <row r="65" spans="1:4" x14ac:dyDescent="0.45">
      <c r="A65" s="70" t="s">
        <v>210</v>
      </c>
      <c r="B65" s="124">
        <v>0</v>
      </c>
      <c r="C65" s="124">
        <v>0</v>
      </c>
      <c r="D65" s="124">
        <v>0</v>
      </c>
    </row>
    <row r="66" spans="1:4" x14ac:dyDescent="0.45">
      <c r="A66" s="70" t="s">
        <v>213</v>
      </c>
      <c r="B66" s="124">
        <v>0</v>
      </c>
      <c r="C66" s="124">
        <v>0</v>
      </c>
      <c r="D66" s="124">
        <v>0</v>
      </c>
    </row>
    <row r="67" spans="1:4" x14ac:dyDescent="0.45">
      <c r="A67" s="35"/>
      <c r="B67" s="127"/>
      <c r="C67" s="127"/>
      <c r="D67" s="127"/>
    </row>
    <row r="68" spans="1:4" x14ac:dyDescent="0.45">
      <c r="A68" s="47" t="s">
        <v>220</v>
      </c>
      <c r="B68" s="124">
        <v>7480000</v>
      </c>
      <c r="C68" s="124">
        <v>2327790.44</v>
      </c>
      <c r="D68" s="124">
        <v>2327790.44</v>
      </c>
    </row>
    <row r="69" spans="1:4" x14ac:dyDescent="0.45">
      <c r="A69" s="35"/>
      <c r="B69" s="127"/>
      <c r="C69" s="127"/>
      <c r="D69" s="127"/>
    </row>
    <row r="70" spans="1:4" x14ac:dyDescent="0.45">
      <c r="A70" s="47" t="s">
        <v>198</v>
      </c>
      <c r="B70" s="136">
        <v>0</v>
      </c>
      <c r="C70" s="124">
        <v>0</v>
      </c>
      <c r="D70" s="124">
        <v>0</v>
      </c>
    </row>
    <row r="71" spans="1:4" x14ac:dyDescent="0.45">
      <c r="A71" s="35"/>
      <c r="B71" s="127"/>
      <c r="C71" s="127"/>
      <c r="D71" s="127"/>
    </row>
    <row r="72" spans="1:4" x14ac:dyDescent="0.45">
      <c r="A72" s="16" t="s">
        <v>221</v>
      </c>
      <c r="B72" s="126">
        <f>B63+B64-B68+B70</f>
        <v>0</v>
      </c>
      <c r="C72" s="126">
        <f>C63+C64-C68+C70</f>
        <v>172209.56000000006</v>
      </c>
      <c r="D72" s="126">
        <f>D63+D64-D68+D70</f>
        <v>172209.56000000006</v>
      </c>
    </row>
    <row r="73" spans="1:4" x14ac:dyDescent="0.45">
      <c r="A73" s="35"/>
      <c r="B73" s="127"/>
      <c r="C73" s="127"/>
      <c r="D73" s="127"/>
    </row>
    <row r="74" spans="1:4" x14ac:dyDescent="0.45">
      <c r="A74" s="16" t="s">
        <v>222</v>
      </c>
      <c r="B74" s="126">
        <f>B72-B64</f>
        <v>0</v>
      </c>
      <c r="C74" s="126">
        <f>C72-C64</f>
        <v>172209.56000000006</v>
      </c>
      <c r="D74" s="126">
        <f>D72-D64</f>
        <v>172209.56000000006</v>
      </c>
    </row>
    <row r="75" spans="1:4" x14ac:dyDescent="0.45">
      <c r="A75" s="45"/>
      <c r="B75" s="137"/>
      <c r="C75" s="137"/>
      <c r="D75" s="137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opLeftCell="B23" zoomScale="62" zoomScaleNormal="75" workbookViewId="0">
      <selection activeCell="E71" sqref="E71"/>
    </sheetView>
    <sheetView workbookViewId="1">
      <selection sqref="A1:G1"/>
    </sheetView>
  </sheetViews>
  <sheetFormatPr baseColWidth="10" defaultColWidth="11" defaultRowHeight="14.25" x14ac:dyDescent="0.45"/>
  <cols>
    <col min="1" max="1" width="87" bestFit="1" customWidth="1"/>
    <col min="2" max="2" width="22.265625" bestFit="1" customWidth="1"/>
    <col min="3" max="3" width="20.59765625" bestFit="1" customWidth="1"/>
    <col min="4" max="4" width="22.265625" bestFit="1" customWidth="1"/>
    <col min="5" max="5" width="21.86328125" bestFit="1" customWidth="1"/>
    <col min="6" max="6" width="22.265625" bestFit="1" customWidth="1"/>
    <col min="7" max="7" width="21.265625" bestFit="1" customWidth="1"/>
    <col min="8" max="8" width="11" customWidth="1"/>
  </cols>
  <sheetData>
    <row r="1" spans="1:7" x14ac:dyDescent="0.45">
      <c r="A1" s="172" t="s">
        <v>223</v>
      </c>
      <c r="B1" s="167"/>
      <c r="C1" s="167"/>
      <c r="D1" s="167"/>
      <c r="E1" s="167"/>
      <c r="F1" s="167"/>
      <c r="G1" s="168"/>
    </row>
    <row r="2" spans="1:7" x14ac:dyDescent="0.45">
      <c r="A2" s="82" t="str">
        <f>'Formato 1'!A2</f>
        <v xml:space="preserve"> Sistema para el Desarrollo Integral de la Familia del Municipio de Cortázar, Gto.</v>
      </c>
      <c r="B2" s="83"/>
      <c r="C2" s="83"/>
      <c r="D2" s="83"/>
      <c r="E2" s="83"/>
      <c r="F2" s="83"/>
      <c r="G2" s="84"/>
    </row>
    <row r="3" spans="1:7" x14ac:dyDescent="0.45">
      <c r="A3" s="85" t="s">
        <v>224</v>
      </c>
      <c r="B3" s="86"/>
      <c r="C3" s="86"/>
      <c r="D3" s="86"/>
      <c r="E3" s="86"/>
      <c r="F3" s="86"/>
      <c r="G3" s="87"/>
    </row>
    <row r="4" spans="1:7" x14ac:dyDescent="0.45">
      <c r="A4" s="85" t="str">
        <f>'Formato 3'!A4</f>
        <v>Del 01 de enero al 30 de junio de 2026</v>
      </c>
      <c r="B4" s="86"/>
      <c r="C4" s="86"/>
      <c r="D4" s="86"/>
      <c r="E4" s="86"/>
      <c r="F4" s="86"/>
      <c r="G4" s="87"/>
    </row>
    <row r="5" spans="1:7" x14ac:dyDescent="0.45">
      <c r="A5" s="88" t="s">
        <v>2</v>
      </c>
      <c r="B5" s="89"/>
      <c r="C5" s="89"/>
      <c r="D5" s="89"/>
      <c r="E5" s="89"/>
      <c r="F5" s="89"/>
      <c r="G5" s="90"/>
    </row>
    <row r="6" spans="1:7" x14ac:dyDescent="0.45">
      <c r="A6" s="174" t="s">
        <v>5</v>
      </c>
      <c r="B6" s="176" t="s">
        <v>225</v>
      </c>
      <c r="C6" s="176"/>
      <c r="D6" s="176"/>
      <c r="E6" s="176"/>
      <c r="F6" s="176"/>
      <c r="G6" s="176" t="s">
        <v>226</v>
      </c>
    </row>
    <row r="7" spans="1:7" ht="28.5" x14ac:dyDescent="0.45">
      <c r="A7" s="175"/>
      <c r="B7" s="21" t="s">
        <v>227</v>
      </c>
      <c r="C7" s="7" t="s">
        <v>228</v>
      </c>
      <c r="D7" s="21" t="s">
        <v>229</v>
      </c>
      <c r="E7" s="21" t="s">
        <v>187</v>
      </c>
      <c r="F7" s="21" t="s">
        <v>230</v>
      </c>
      <c r="G7" s="176"/>
    </row>
    <row r="8" spans="1:7" x14ac:dyDescent="0.45">
      <c r="A8" s="22" t="s">
        <v>231</v>
      </c>
      <c r="B8" s="66"/>
      <c r="C8" s="66"/>
      <c r="D8" s="66"/>
      <c r="E8" s="66"/>
      <c r="F8" s="66"/>
      <c r="G8" s="66"/>
    </row>
    <row r="9" spans="1:7" x14ac:dyDescent="0.45">
      <c r="A9" s="47" t="s">
        <v>232</v>
      </c>
      <c r="B9" s="130">
        <v>0</v>
      </c>
      <c r="C9" s="130">
        <v>0</v>
      </c>
      <c r="D9" s="138">
        <f>B9+C9</f>
        <v>0</v>
      </c>
      <c r="E9" s="130">
        <v>0</v>
      </c>
      <c r="F9" s="130">
        <v>0</v>
      </c>
      <c r="G9" s="138">
        <f>F9-B9</f>
        <v>0</v>
      </c>
    </row>
    <row r="10" spans="1:7" x14ac:dyDescent="0.45">
      <c r="A10" s="47" t="s">
        <v>233</v>
      </c>
      <c r="B10" s="130">
        <v>0</v>
      </c>
      <c r="C10" s="130">
        <v>0</v>
      </c>
      <c r="D10" s="138">
        <f t="shared" ref="D10:D15" si="0">B10+C10</f>
        <v>0</v>
      </c>
      <c r="E10" s="130">
        <v>0</v>
      </c>
      <c r="F10" s="130">
        <v>0</v>
      </c>
      <c r="G10" s="138">
        <f t="shared" ref="G10:G39" si="1">F10-B10</f>
        <v>0</v>
      </c>
    </row>
    <row r="11" spans="1:7" x14ac:dyDescent="0.45">
      <c r="A11" s="47" t="s">
        <v>234</v>
      </c>
      <c r="B11" s="130">
        <v>0</v>
      </c>
      <c r="C11" s="130">
        <v>0</v>
      </c>
      <c r="D11" s="138">
        <f t="shared" si="0"/>
        <v>0</v>
      </c>
      <c r="E11" s="130">
        <v>0</v>
      </c>
      <c r="F11" s="130">
        <v>0</v>
      </c>
      <c r="G11" s="138">
        <f t="shared" si="1"/>
        <v>0</v>
      </c>
    </row>
    <row r="12" spans="1:7" x14ac:dyDescent="0.45">
      <c r="A12" s="47" t="s">
        <v>235</v>
      </c>
      <c r="B12" s="130">
        <v>0</v>
      </c>
      <c r="C12" s="130">
        <v>0</v>
      </c>
      <c r="D12" s="138">
        <f t="shared" si="0"/>
        <v>0</v>
      </c>
      <c r="E12" s="130">
        <v>0</v>
      </c>
      <c r="F12" s="130">
        <v>0</v>
      </c>
      <c r="G12" s="138">
        <f t="shared" si="1"/>
        <v>0</v>
      </c>
    </row>
    <row r="13" spans="1:7" x14ac:dyDescent="0.45">
      <c r="A13" s="47" t="s">
        <v>236</v>
      </c>
      <c r="B13" s="130">
        <v>0</v>
      </c>
      <c r="C13" s="130">
        <v>0</v>
      </c>
      <c r="D13" s="138">
        <f t="shared" si="0"/>
        <v>0</v>
      </c>
      <c r="E13" s="130">
        <v>0</v>
      </c>
      <c r="F13" s="130">
        <v>0</v>
      </c>
      <c r="G13" s="138">
        <f t="shared" si="1"/>
        <v>0</v>
      </c>
    </row>
    <row r="14" spans="1:7" x14ac:dyDescent="0.45">
      <c r="A14" s="47" t="s">
        <v>237</v>
      </c>
      <c r="B14" s="130">
        <v>0</v>
      </c>
      <c r="C14" s="130">
        <v>0</v>
      </c>
      <c r="D14" s="138">
        <f t="shared" si="0"/>
        <v>0</v>
      </c>
      <c r="E14" s="130">
        <v>0</v>
      </c>
      <c r="F14" s="130">
        <v>0</v>
      </c>
      <c r="G14" s="138">
        <f t="shared" si="1"/>
        <v>0</v>
      </c>
    </row>
    <row r="15" spans="1:7" x14ac:dyDescent="0.45">
      <c r="A15" s="47" t="s">
        <v>238</v>
      </c>
      <c r="B15" s="130">
        <v>1284355.52</v>
      </c>
      <c r="C15" s="130">
        <v>215000</v>
      </c>
      <c r="D15" s="138">
        <f t="shared" si="0"/>
        <v>1499355.52</v>
      </c>
      <c r="E15" s="130">
        <v>764359.72</v>
      </c>
      <c r="F15" s="130">
        <v>764359.72</v>
      </c>
      <c r="G15" s="138">
        <f t="shared" si="1"/>
        <v>-519995.80000000005</v>
      </c>
    </row>
    <row r="16" spans="1:7" x14ac:dyDescent="0.45">
      <c r="A16" s="67" t="s">
        <v>239</v>
      </c>
      <c r="B16" s="138">
        <f t="shared" ref="B16:F16" si="2">SUM(B17:B27)</f>
        <v>0</v>
      </c>
      <c r="C16" s="138">
        <f t="shared" si="2"/>
        <v>0</v>
      </c>
      <c r="D16" s="138">
        <f t="shared" si="2"/>
        <v>0</v>
      </c>
      <c r="E16" s="138">
        <f t="shared" si="2"/>
        <v>0</v>
      </c>
      <c r="F16" s="138">
        <f t="shared" si="2"/>
        <v>0</v>
      </c>
      <c r="G16" s="138">
        <f t="shared" si="1"/>
        <v>0</v>
      </c>
    </row>
    <row r="17" spans="1:7" x14ac:dyDescent="0.45">
      <c r="A17" s="56" t="s">
        <v>240</v>
      </c>
      <c r="B17" s="130">
        <v>0</v>
      </c>
      <c r="C17" s="130">
        <v>0</v>
      </c>
      <c r="D17" s="138">
        <f t="shared" ref="D17:D27" si="3">B17+C17</f>
        <v>0</v>
      </c>
      <c r="E17" s="130">
        <v>0</v>
      </c>
      <c r="F17" s="130">
        <v>0</v>
      </c>
      <c r="G17" s="138">
        <f t="shared" si="1"/>
        <v>0</v>
      </c>
    </row>
    <row r="18" spans="1:7" x14ac:dyDescent="0.45">
      <c r="A18" s="56" t="s">
        <v>241</v>
      </c>
      <c r="B18" s="130">
        <v>0</v>
      </c>
      <c r="C18" s="130">
        <v>0</v>
      </c>
      <c r="D18" s="138">
        <f t="shared" si="3"/>
        <v>0</v>
      </c>
      <c r="E18" s="130">
        <v>0</v>
      </c>
      <c r="F18" s="130">
        <v>0</v>
      </c>
      <c r="G18" s="138">
        <f t="shared" si="1"/>
        <v>0</v>
      </c>
    </row>
    <row r="19" spans="1:7" x14ac:dyDescent="0.45">
      <c r="A19" s="56" t="s">
        <v>242</v>
      </c>
      <c r="B19" s="130">
        <v>0</v>
      </c>
      <c r="C19" s="130">
        <v>0</v>
      </c>
      <c r="D19" s="138">
        <f t="shared" si="3"/>
        <v>0</v>
      </c>
      <c r="E19" s="130">
        <v>0</v>
      </c>
      <c r="F19" s="130">
        <v>0</v>
      </c>
      <c r="G19" s="138">
        <f t="shared" si="1"/>
        <v>0</v>
      </c>
    </row>
    <row r="20" spans="1:7" x14ac:dyDescent="0.45">
      <c r="A20" s="56" t="s">
        <v>243</v>
      </c>
      <c r="B20" s="138">
        <v>0</v>
      </c>
      <c r="C20" s="138">
        <v>0</v>
      </c>
      <c r="D20" s="138">
        <f t="shared" si="3"/>
        <v>0</v>
      </c>
      <c r="E20" s="138">
        <v>0</v>
      </c>
      <c r="F20" s="138">
        <v>0</v>
      </c>
      <c r="G20" s="138">
        <f t="shared" si="1"/>
        <v>0</v>
      </c>
    </row>
    <row r="21" spans="1:7" x14ac:dyDescent="0.45">
      <c r="A21" s="56" t="s">
        <v>244</v>
      </c>
      <c r="B21" s="138">
        <v>0</v>
      </c>
      <c r="C21" s="138">
        <v>0</v>
      </c>
      <c r="D21" s="138">
        <f t="shared" si="3"/>
        <v>0</v>
      </c>
      <c r="E21" s="138">
        <v>0</v>
      </c>
      <c r="F21" s="138">
        <v>0</v>
      </c>
      <c r="G21" s="138">
        <f t="shared" si="1"/>
        <v>0</v>
      </c>
    </row>
    <row r="22" spans="1:7" x14ac:dyDescent="0.45">
      <c r="A22" s="56" t="s">
        <v>245</v>
      </c>
      <c r="B22" s="130">
        <v>0</v>
      </c>
      <c r="C22" s="130">
        <v>0</v>
      </c>
      <c r="D22" s="138">
        <f t="shared" si="3"/>
        <v>0</v>
      </c>
      <c r="E22" s="130">
        <v>0</v>
      </c>
      <c r="F22" s="130">
        <v>0</v>
      </c>
      <c r="G22" s="138">
        <f t="shared" si="1"/>
        <v>0</v>
      </c>
    </row>
    <row r="23" spans="1:7" x14ac:dyDescent="0.45">
      <c r="A23" s="56" t="s">
        <v>246</v>
      </c>
      <c r="B23" s="138">
        <v>0</v>
      </c>
      <c r="C23" s="138">
        <v>0</v>
      </c>
      <c r="D23" s="138">
        <f t="shared" si="3"/>
        <v>0</v>
      </c>
      <c r="E23" s="138">
        <v>0</v>
      </c>
      <c r="F23" s="138">
        <v>0</v>
      </c>
      <c r="G23" s="138">
        <f t="shared" si="1"/>
        <v>0</v>
      </c>
    </row>
    <row r="24" spans="1:7" x14ac:dyDescent="0.45">
      <c r="A24" s="56" t="s">
        <v>247</v>
      </c>
      <c r="B24" s="138">
        <v>0</v>
      </c>
      <c r="C24" s="138">
        <v>0</v>
      </c>
      <c r="D24" s="138">
        <f t="shared" si="3"/>
        <v>0</v>
      </c>
      <c r="E24" s="138">
        <v>0</v>
      </c>
      <c r="F24" s="138">
        <v>0</v>
      </c>
      <c r="G24" s="138">
        <f t="shared" si="1"/>
        <v>0</v>
      </c>
    </row>
    <row r="25" spans="1:7" x14ac:dyDescent="0.45">
      <c r="A25" s="56" t="s">
        <v>248</v>
      </c>
      <c r="B25" s="130">
        <v>0</v>
      </c>
      <c r="C25" s="130">
        <v>0</v>
      </c>
      <c r="D25" s="138">
        <f t="shared" si="3"/>
        <v>0</v>
      </c>
      <c r="E25" s="130">
        <v>0</v>
      </c>
      <c r="F25" s="130">
        <v>0</v>
      </c>
      <c r="G25" s="138">
        <f t="shared" si="1"/>
        <v>0</v>
      </c>
    </row>
    <row r="26" spans="1:7" x14ac:dyDescent="0.45">
      <c r="A26" s="56" t="s">
        <v>249</v>
      </c>
      <c r="B26" s="130">
        <v>0</v>
      </c>
      <c r="C26" s="130">
        <v>0</v>
      </c>
      <c r="D26" s="138">
        <f t="shared" si="3"/>
        <v>0</v>
      </c>
      <c r="E26" s="130">
        <v>0</v>
      </c>
      <c r="F26" s="130">
        <v>0</v>
      </c>
      <c r="G26" s="138">
        <f t="shared" si="1"/>
        <v>0</v>
      </c>
    </row>
    <row r="27" spans="1:7" x14ac:dyDescent="0.45">
      <c r="A27" s="56" t="s">
        <v>250</v>
      </c>
      <c r="B27" s="130">
        <v>0</v>
      </c>
      <c r="C27" s="130">
        <v>0</v>
      </c>
      <c r="D27" s="138">
        <f t="shared" si="3"/>
        <v>0</v>
      </c>
      <c r="E27" s="130">
        <v>0</v>
      </c>
      <c r="F27" s="130">
        <v>0</v>
      </c>
      <c r="G27" s="138">
        <f t="shared" si="1"/>
        <v>0</v>
      </c>
    </row>
    <row r="28" spans="1:7" x14ac:dyDescent="0.45">
      <c r="A28" s="47" t="s">
        <v>251</v>
      </c>
      <c r="B28" s="138">
        <f>SUM(B29:B33)</f>
        <v>0</v>
      </c>
      <c r="C28" s="138">
        <f t="shared" ref="C28:F28" si="4">SUM(C29:C33)</f>
        <v>0</v>
      </c>
      <c r="D28" s="138">
        <f t="shared" si="4"/>
        <v>0</v>
      </c>
      <c r="E28" s="138">
        <f t="shared" si="4"/>
        <v>0</v>
      </c>
      <c r="F28" s="138">
        <f t="shared" si="4"/>
        <v>0</v>
      </c>
      <c r="G28" s="138">
        <f t="shared" si="1"/>
        <v>0</v>
      </c>
    </row>
    <row r="29" spans="1:7" x14ac:dyDescent="0.45">
      <c r="A29" s="56" t="s">
        <v>252</v>
      </c>
      <c r="B29" s="130">
        <v>0</v>
      </c>
      <c r="C29" s="130">
        <v>0</v>
      </c>
      <c r="D29" s="138">
        <f t="shared" ref="D29:D33" si="5">B29+C29</f>
        <v>0</v>
      </c>
      <c r="E29" s="130">
        <v>0</v>
      </c>
      <c r="F29" s="130">
        <v>0</v>
      </c>
      <c r="G29" s="138">
        <f t="shared" si="1"/>
        <v>0</v>
      </c>
    </row>
    <row r="30" spans="1:7" x14ac:dyDescent="0.45">
      <c r="A30" s="56" t="s">
        <v>253</v>
      </c>
      <c r="B30" s="130">
        <v>0</v>
      </c>
      <c r="C30" s="130">
        <v>0</v>
      </c>
      <c r="D30" s="138">
        <f t="shared" si="5"/>
        <v>0</v>
      </c>
      <c r="E30" s="130">
        <v>0</v>
      </c>
      <c r="F30" s="130">
        <v>0</v>
      </c>
      <c r="G30" s="138">
        <f t="shared" si="1"/>
        <v>0</v>
      </c>
    </row>
    <row r="31" spans="1:7" x14ac:dyDescent="0.45">
      <c r="A31" s="56" t="s">
        <v>254</v>
      </c>
      <c r="B31" s="130">
        <v>0</v>
      </c>
      <c r="C31" s="130">
        <v>0</v>
      </c>
      <c r="D31" s="138">
        <f t="shared" si="5"/>
        <v>0</v>
      </c>
      <c r="E31" s="130">
        <v>0</v>
      </c>
      <c r="F31" s="130">
        <v>0</v>
      </c>
      <c r="G31" s="138">
        <f t="shared" si="1"/>
        <v>0</v>
      </c>
    </row>
    <row r="32" spans="1:7" x14ac:dyDescent="0.45">
      <c r="A32" s="56" t="s">
        <v>255</v>
      </c>
      <c r="B32" s="138">
        <v>0</v>
      </c>
      <c r="C32" s="138">
        <v>0</v>
      </c>
      <c r="D32" s="138">
        <f t="shared" si="5"/>
        <v>0</v>
      </c>
      <c r="E32" s="138">
        <v>0</v>
      </c>
      <c r="F32" s="138">
        <v>0</v>
      </c>
      <c r="G32" s="138">
        <f t="shared" si="1"/>
        <v>0</v>
      </c>
    </row>
    <row r="33" spans="1:7" ht="14.45" customHeight="1" x14ac:dyDescent="0.45">
      <c r="A33" s="56" t="s">
        <v>256</v>
      </c>
      <c r="B33" s="130">
        <v>0</v>
      </c>
      <c r="C33" s="130">
        <v>0</v>
      </c>
      <c r="D33" s="138">
        <f t="shared" si="5"/>
        <v>0</v>
      </c>
      <c r="E33" s="130">
        <v>0</v>
      </c>
      <c r="F33" s="130">
        <v>0</v>
      </c>
      <c r="G33" s="138">
        <f t="shared" si="1"/>
        <v>0</v>
      </c>
    </row>
    <row r="34" spans="1:7" ht="14.45" customHeight="1" x14ac:dyDescent="0.45">
      <c r="A34" s="47" t="s">
        <v>257</v>
      </c>
      <c r="B34" s="130">
        <v>5093600</v>
      </c>
      <c r="C34" s="130">
        <v>755000</v>
      </c>
      <c r="D34" s="138">
        <f>B34+C34</f>
        <v>5848600</v>
      </c>
      <c r="E34" s="130">
        <v>4250000</v>
      </c>
      <c r="F34" s="130">
        <v>4250000</v>
      </c>
      <c r="G34" s="138">
        <f t="shared" si="1"/>
        <v>-843600</v>
      </c>
    </row>
    <row r="35" spans="1:7" ht="14.45" customHeight="1" x14ac:dyDescent="0.45">
      <c r="A35" s="47" t="s">
        <v>258</v>
      </c>
      <c r="B35" s="138">
        <f>B36</f>
        <v>0</v>
      </c>
      <c r="C35" s="138">
        <f>C36</f>
        <v>0</v>
      </c>
      <c r="D35" s="138">
        <f>B35+C35</f>
        <v>0</v>
      </c>
      <c r="E35" s="138">
        <f>E36</f>
        <v>0</v>
      </c>
      <c r="F35" s="138">
        <f>F36</f>
        <v>0</v>
      </c>
      <c r="G35" s="138">
        <f t="shared" si="1"/>
        <v>0</v>
      </c>
    </row>
    <row r="36" spans="1:7" ht="14.45" customHeight="1" x14ac:dyDescent="0.45">
      <c r="A36" s="56" t="s">
        <v>259</v>
      </c>
      <c r="B36" s="130">
        <v>0</v>
      </c>
      <c r="C36" s="130">
        <v>0</v>
      </c>
      <c r="D36" s="138">
        <f>B36+C36</f>
        <v>0</v>
      </c>
      <c r="E36" s="130">
        <v>0</v>
      </c>
      <c r="F36" s="130">
        <v>0</v>
      </c>
      <c r="G36" s="138">
        <f t="shared" si="1"/>
        <v>0</v>
      </c>
    </row>
    <row r="37" spans="1:7" ht="14.45" customHeight="1" x14ac:dyDescent="0.45">
      <c r="A37" s="47" t="s">
        <v>260</v>
      </c>
      <c r="B37" s="138">
        <f>B38+B39</f>
        <v>0</v>
      </c>
      <c r="C37" s="138">
        <f t="shared" ref="C37:F37" si="6">C38+C39</f>
        <v>0</v>
      </c>
      <c r="D37" s="138">
        <f t="shared" si="6"/>
        <v>0</v>
      </c>
      <c r="E37" s="138">
        <f t="shared" si="6"/>
        <v>0</v>
      </c>
      <c r="F37" s="138">
        <f t="shared" si="6"/>
        <v>0</v>
      </c>
      <c r="G37" s="138">
        <f t="shared" si="1"/>
        <v>0</v>
      </c>
    </row>
    <row r="38" spans="1:7" x14ac:dyDescent="0.45">
      <c r="A38" s="56" t="s">
        <v>261</v>
      </c>
      <c r="B38" s="138">
        <v>0</v>
      </c>
      <c r="C38" s="138">
        <v>0</v>
      </c>
      <c r="D38" s="138">
        <f>B38+C38</f>
        <v>0</v>
      </c>
      <c r="E38" s="138">
        <v>0</v>
      </c>
      <c r="F38" s="138">
        <v>0</v>
      </c>
      <c r="G38" s="138">
        <f t="shared" si="1"/>
        <v>0</v>
      </c>
    </row>
    <row r="39" spans="1:7" x14ac:dyDescent="0.45">
      <c r="A39" s="56" t="s">
        <v>262</v>
      </c>
      <c r="B39" s="138">
        <v>0</v>
      </c>
      <c r="C39" s="138">
        <v>0</v>
      </c>
      <c r="D39" s="138">
        <f>B39+C39</f>
        <v>0</v>
      </c>
      <c r="E39" s="138">
        <v>0</v>
      </c>
      <c r="F39" s="138">
        <v>0</v>
      </c>
      <c r="G39" s="138">
        <f t="shared" si="1"/>
        <v>0</v>
      </c>
    </row>
    <row r="40" spans="1:7" x14ac:dyDescent="0.45">
      <c r="A40" s="35"/>
      <c r="B40" s="138"/>
      <c r="C40" s="138"/>
      <c r="D40" s="138"/>
      <c r="E40" s="138"/>
      <c r="F40" s="138"/>
      <c r="G40" s="138"/>
    </row>
    <row r="41" spans="1:7" x14ac:dyDescent="0.45">
      <c r="A41" s="3" t="s">
        <v>263</v>
      </c>
      <c r="B41" s="129">
        <f>B9+B10+B11+B12+B13+B14+B15+B16+B28++B34+B35+B37</f>
        <v>6377955.5199999996</v>
      </c>
      <c r="C41" s="129">
        <f t="shared" ref="C41:G41" si="7">C9+C10+C11+C12+C13+C14+C15+C16+C28++C34+C35+C37</f>
        <v>970000</v>
      </c>
      <c r="D41" s="129">
        <f t="shared" si="7"/>
        <v>7347955.5199999996</v>
      </c>
      <c r="E41" s="129">
        <f t="shared" si="7"/>
        <v>5014359.72</v>
      </c>
      <c r="F41" s="129">
        <f t="shared" si="7"/>
        <v>5014359.72</v>
      </c>
      <c r="G41" s="129">
        <f t="shared" si="7"/>
        <v>-1363595.8</v>
      </c>
    </row>
    <row r="42" spans="1:7" x14ac:dyDescent="0.45">
      <c r="A42" s="3" t="s">
        <v>264</v>
      </c>
      <c r="B42" s="68"/>
      <c r="C42" s="68"/>
      <c r="D42" s="68"/>
      <c r="E42" s="68"/>
      <c r="F42" s="68"/>
      <c r="G42" s="4">
        <v>0</v>
      </c>
    </row>
    <row r="43" spans="1:7" x14ac:dyDescent="0.45">
      <c r="A43" s="35"/>
      <c r="B43" s="39"/>
      <c r="C43" s="39"/>
      <c r="D43" s="39"/>
      <c r="E43" s="39"/>
      <c r="F43" s="39"/>
      <c r="G43" s="39"/>
    </row>
    <row r="44" spans="1:7" x14ac:dyDescent="0.45">
      <c r="A44" s="3" t="s">
        <v>265</v>
      </c>
      <c r="B44" s="39"/>
      <c r="C44" s="39"/>
      <c r="D44" s="39"/>
      <c r="E44" s="39"/>
      <c r="F44" s="39"/>
      <c r="G44" s="39"/>
    </row>
    <row r="45" spans="1:7" x14ac:dyDescent="0.45">
      <c r="A45" s="47" t="s">
        <v>266</v>
      </c>
      <c r="B45" s="138">
        <f>SUM(B46:B53)</f>
        <v>0</v>
      </c>
      <c r="C45" s="138">
        <f t="shared" ref="C45:F45" si="8">SUM(C46:C53)</f>
        <v>0</v>
      </c>
      <c r="D45" s="138">
        <f t="shared" si="8"/>
        <v>0</v>
      </c>
      <c r="E45" s="138">
        <f t="shared" si="8"/>
        <v>0</v>
      </c>
      <c r="F45" s="138">
        <f t="shared" si="8"/>
        <v>0</v>
      </c>
      <c r="G45" s="138">
        <f>F45-B45</f>
        <v>0</v>
      </c>
    </row>
    <row r="46" spans="1:7" x14ac:dyDescent="0.45">
      <c r="A46" s="58" t="s">
        <v>267</v>
      </c>
      <c r="B46" s="138">
        <v>0</v>
      </c>
      <c r="C46" s="138">
        <v>0</v>
      </c>
      <c r="D46" s="138">
        <f>B46+C46</f>
        <v>0</v>
      </c>
      <c r="E46" s="138">
        <v>0</v>
      </c>
      <c r="F46" s="138">
        <v>0</v>
      </c>
      <c r="G46" s="138">
        <f>F46-B46</f>
        <v>0</v>
      </c>
    </row>
    <row r="47" spans="1:7" x14ac:dyDescent="0.45">
      <c r="A47" s="58" t="s">
        <v>268</v>
      </c>
      <c r="B47" s="138">
        <v>0</v>
      </c>
      <c r="C47" s="138">
        <v>0</v>
      </c>
      <c r="D47" s="138">
        <f t="shared" ref="D47:D53" si="9">B47+C47</f>
        <v>0</v>
      </c>
      <c r="E47" s="138">
        <v>0</v>
      </c>
      <c r="F47" s="138">
        <v>0</v>
      </c>
      <c r="G47" s="138">
        <f t="shared" ref="G47:G48" si="10">F47-B47</f>
        <v>0</v>
      </c>
    </row>
    <row r="48" spans="1:7" x14ac:dyDescent="0.45">
      <c r="A48" s="58" t="s">
        <v>269</v>
      </c>
      <c r="B48" s="130">
        <v>0</v>
      </c>
      <c r="C48" s="130">
        <v>0</v>
      </c>
      <c r="D48" s="138">
        <f t="shared" si="9"/>
        <v>0</v>
      </c>
      <c r="E48" s="130">
        <v>0</v>
      </c>
      <c r="F48" s="130">
        <v>0</v>
      </c>
      <c r="G48" s="138">
        <f t="shared" si="10"/>
        <v>0</v>
      </c>
    </row>
    <row r="49" spans="1:7" ht="28.5" x14ac:dyDescent="0.45">
      <c r="A49" s="58" t="s">
        <v>270</v>
      </c>
      <c r="B49" s="130">
        <v>0</v>
      </c>
      <c r="C49" s="130">
        <v>0</v>
      </c>
      <c r="D49" s="138">
        <f t="shared" si="9"/>
        <v>0</v>
      </c>
      <c r="E49" s="130">
        <v>0</v>
      </c>
      <c r="F49" s="130">
        <v>0</v>
      </c>
      <c r="G49" s="138">
        <f>F49-B49</f>
        <v>0</v>
      </c>
    </row>
    <row r="50" spans="1:7" x14ac:dyDescent="0.45">
      <c r="A50" s="58" t="s">
        <v>271</v>
      </c>
      <c r="B50" s="138">
        <v>0</v>
      </c>
      <c r="C50" s="138">
        <v>0</v>
      </c>
      <c r="D50" s="138">
        <f t="shared" si="9"/>
        <v>0</v>
      </c>
      <c r="E50" s="138">
        <v>0</v>
      </c>
      <c r="F50" s="138">
        <v>0</v>
      </c>
      <c r="G50" s="138">
        <f t="shared" ref="G50:G63" si="11">F50-B50</f>
        <v>0</v>
      </c>
    </row>
    <row r="51" spans="1:7" x14ac:dyDescent="0.45">
      <c r="A51" s="58" t="s">
        <v>272</v>
      </c>
      <c r="B51" s="138">
        <v>0</v>
      </c>
      <c r="C51" s="138">
        <v>0</v>
      </c>
      <c r="D51" s="138">
        <f t="shared" si="9"/>
        <v>0</v>
      </c>
      <c r="E51" s="138">
        <v>0</v>
      </c>
      <c r="F51" s="138">
        <v>0</v>
      </c>
      <c r="G51" s="138">
        <f t="shared" si="11"/>
        <v>0</v>
      </c>
    </row>
    <row r="52" spans="1:7" x14ac:dyDescent="0.45">
      <c r="A52" s="59" t="s">
        <v>273</v>
      </c>
      <c r="B52" s="138">
        <v>0</v>
      </c>
      <c r="C52" s="138">
        <v>0</v>
      </c>
      <c r="D52" s="138">
        <f t="shared" si="9"/>
        <v>0</v>
      </c>
      <c r="E52" s="138">
        <v>0</v>
      </c>
      <c r="F52" s="138">
        <v>0</v>
      </c>
      <c r="G52" s="138">
        <f t="shared" si="11"/>
        <v>0</v>
      </c>
    </row>
    <row r="53" spans="1:7" x14ac:dyDescent="0.45">
      <c r="A53" s="56" t="s">
        <v>274</v>
      </c>
      <c r="B53" s="130">
        <v>0</v>
      </c>
      <c r="C53" s="130">
        <v>0</v>
      </c>
      <c r="D53" s="138">
        <f t="shared" si="9"/>
        <v>0</v>
      </c>
      <c r="E53" s="130">
        <v>0</v>
      </c>
      <c r="F53" s="130">
        <v>0</v>
      </c>
      <c r="G53" s="138">
        <f t="shared" si="11"/>
        <v>0</v>
      </c>
    </row>
    <row r="54" spans="1:7" x14ac:dyDescent="0.45">
      <c r="A54" s="47" t="s">
        <v>275</v>
      </c>
      <c r="B54" s="138">
        <f>SUM(B55:B58)</f>
        <v>0</v>
      </c>
      <c r="C54" s="138">
        <f t="shared" ref="C54:F54" si="12">SUM(C55:C58)</f>
        <v>0</v>
      </c>
      <c r="D54" s="138">
        <f t="shared" si="12"/>
        <v>0</v>
      </c>
      <c r="E54" s="138">
        <f t="shared" si="12"/>
        <v>0</v>
      </c>
      <c r="F54" s="138">
        <f t="shared" si="12"/>
        <v>0</v>
      </c>
      <c r="G54" s="138">
        <f t="shared" si="11"/>
        <v>0</v>
      </c>
    </row>
    <row r="55" spans="1:7" x14ac:dyDescent="0.45">
      <c r="A55" s="59" t="s">
        <v>276</v>
      </c>
      <c r="B55" s="138">
        <v>0</v>
      </c>
      <c r="C55" s="138">
        <v>0</v>
      </c>
      <c r="D55" s="138">
        <f t="shared" ref="D55:D58" si="13">B55+C55</f>
        <v>0</v>
      </c>
      <c r="E55" s="138">
        <v>0</v>
      </c>
      <c r="F55" s="138">
        <v>0</v>
      </c>
      <c r="G55" s="138">
        <f t="shared" si="11"/>
        <v>0</v>
      </c>
    </row>
    <row r="56" spans="1:7" x14ac:dyDescent="0.45">
      <c r="A56" s="58" t="s">
        <v>277</v>
      </c>
      <c r="B56" s="138">
        <v>0</v>
      </c>
      <c r="C56" s="138">
        <v>0</v>
      </c>
      <c r="D56" s="138">
        <f t="shared" si="13"/>
        <v>0</v>
      </c>
      <c r="E56" s="138">
        <v>0</v>
      </c>
      <c r="F56" s="138">
        <v>0</v>
      </c>
      <c r="G56" s="138">
        <f t="shared" si="11"/>
        <v>0</v>
      </c>
    </row>
    <row r="57" spans="1:7" x14ac:dyDescent="0.45">
      <c r="A57" s="58" t="s">
        <v>278</v>
      </c>
      <c r="B57" s="138">
        <v>0</v>
      </c>
      <c r="C57" s="138">
        <v>0</v>
      </c>
      <c r="D57" s="138">
        <f t="shared" si="13"/>
        <v>0</v>
      </c>
      <c r="E57" s="138">
        <v>0</v>
      </c>
      <c r="F57" s="138">
        <v>0</v>
      </c>
      <c r="G57" s="138">
        <f t="shared" si="11"/>
        <v>0</v>
      </c>
    </row>
    <row r="58" spans="1:7" x14ac:dyDescent="0.45">
      <c r="A58" s="59" t="s">
        <v>279</v>
      </c>
      <c r="B58" s="130">
        <v>0</v>
      </c>
      <c r="C58" s="130">
        <v>0</v>
      </c>
      <c r="D58" s="138">
        <f t="shared" si="13"/>
        <v>0</v>
      </c>
      <c r="E58" s="130">
        <v>0</v>
      </c>
      <c r="F58" s="130">
        <v>0</v>
      </c>
      <c r="G58" s="138">
        <f t="shared" si="11"/>
        <v>0</v>
      </c>
    </row>
    <row r="59" spans="1:7" x14ac:dyDescent="0.45">
      <c r="A59" s="47" t="s">
        <v>280</v>
      </c>
      <c r="B59" s="138">
        <f>B60+B61</f>
        <v>0</v>
      </c>
      <c r="C59" s="138">
        <f t="shared" ref="C59:F59" si="14">C60+C61</f>
        <v>0</v>
      </c>
      <c r="D59" s="138">
        <f t="shared" si="14"/>
        <v>0</v>
      </c>
      <c r="E59" s="138">
        <f t="shared" si="14"/>
        <v>0</v>
      </c>
      <c r="F59" s="138">
        <f t="shared" si="14"/>
        <v>0</v>
      </c>
      <c r="G59" s="138">
        <f t="shared" si="11"/>
        <v>0</v>
      </c>
    </row>
    <row r="60" spans="1:7" x14ac:dyDescent="0.45">
      <c r="A60" s="58" t="s">
        <v>281</v>
      </c>
      <c r="B60" s="130">
        <v>0</v>
      </c>
      <c r="C60" s="130">
        <v>0</v>
      </c>
      <c r="D60" s="138">
        <f t="shared" ref="D60:D63" si="15">B60+C60</f>
        <v>0</v>
      </c>
      <c r="E60" s="130">
        <v>0</v>
      </c>
      <c r="F60" s="130">
        <v>0</v>
      </c>
      <c r="G60" s="138">
        <f t="shared" si="11"/>
        <v>0</v>
      </c>
    </row>
    <row r="61" spans="1:7" x14ac:dyDescent="0.45">
      <c r="A61" s="58" t="s">
        <v>282</v>
      </c>
      <c r="B61" s="130">
        <v>0</v>
      </c>
      <c r="C61" s="130">
        <v>0</v>
      </c>
      <c r="D61" s="138">
        <f t="shared" si="15"/>
        <v>0</v>
      </c>
      <c r="E61" s="130">
        <v>0</v>
      </c>
      <c r="F61" s="130">
        <v>0</v>
      </c>
      <c r="G61" s="138">
        <f t="shared" si="11"/>
        <v>0</v>
      </c>
    </row>
    <row r="62" spans="1:7" x14ac:dyDescent="0.45">
      <c r="A62" s="47" t="s">
        <v>283</v>
      </c>
      <c r="B62" s="130">
        <v>7480000</v>
      </c>
      <c r="C62" s="130">
        <v>8000</v>
      </c>
      <c r="D62" s="138">
        <f t="shared" si="15"/>
        <v>7488000</v>
      </c>
      <c r="E62" s="130">
        <v>2500000</v>
      </c>
      <c r="F62" s="130">
        <v>2500000</v>
      </c>
      <c r="G62" s="138">
        <f t="shared" si="11"/>
        <v>-4980000</v>
      </c>
    </row>
    <row r="63" spans="1:7" x14ac:dyDescent="0.45">
      <c r="A63" s="47" t="s">
        <v>284</v>
      </c>
      <c r="B63" s="130">
        <v>0</v>
      </c>
      <c r="C63" s="130">
        <v>0</v>
      </c>
      <c r="D63" s="138">
        <f t="shared" si="15"/>
        <v>0</v>
      </c>
      <c r="E63" s="130">
        <v>0</v>
      </c>
      <c r="F63" s="130">
        <v>0</v>
      </c>
      <c r="G63" s="138">
        <f t="shared" si="11"/>
        <v>0</v>
      </c>
    </row>
    <row r="64" spans="1:7" x14ac:dyDescent="0.45">
      <c r="A64" s="35"/>
      <c r="B64" s="131"/>
      <c r="C64" s="131"/>
      <c r="D64" s="131"/>
      <c r="E64" s="131"/>
      <c r="F64" s="131"/>
      <c r="G64" s="131"/>
    </row>
    <row r="65" spans="1:7" x14ac:dyDescent="0.45">
      <c r="A65" s="3" t="s">
        <v>285</v>
      </c>
      <c r="B65" s="129">
        <f>B45+B54+B59+B62+B63</f>
        <v>7480000</v>
      </c>
      <c r="C65" s="129">
        <f t="shared" ref="C65:F65" si="16">C45+C54+C59+C62+C63</f>
        <v>8000</v>
      </c>
      <c r="D65" s="129">
        <f t="shared" si="16"/>
        <v>7488000</v>
      </c>
      <c r="E65" s="129">
        <f t="shared" si="16"/>
        <v>2500000</v>
      </c>
      <c r="F65" s="129">
        <f t="shared" si="16"/>
        <v>2500000</v>
      </c>
      <c r="G65" s="129">
        <f>F65-B65</f>
        <v>-4980000</v>
      </c>
    </row>
    <row r="66" spans="1:7" x14ac:dyDescent="0.45">
      <c r="A66" s="35"/>
      <c r="B66" s="131"/>
      <c r="C66" s="131"/>
      <c r="D66" s="131"/>
      <c r="E66" s="131"/>
      <c r="F66" s="131"/>
      <c r="G66" s="131"/>
    </row>
    <row r="67" spans="1:7" x14ac:dyDescent="0.45">
      <c r="A67" s="3" t="s">
        <v>286</v>
      </c>
      <c r="B67" s="129">
        <f>B68</f>
        <v>0</v>
      </c>
      <c r="C67" s="129">
        <f t="shared" ref="C67:G67" si="17">C68</f>
        <v>0</v>
      </c>
      <c r="D67" s="129">
        <f t="shared" si="17"/>
        <v>0</v>
      </c>
      <c r="E67" s="129">
        <f t="shared" si="17"/>
        <v>0</v>
      </c>
      <c r="F67" s="129">
        <f t="shared" si="17"/>
        <v>0</v>
      </c>
      <c r="G67" s="129">
        <f t="shared" si="17"/>
        <v>0</v>
      </c>
    </row>
    <row r="68" spans="1:7" x14ac:dyDescent="0.45">
      <c r="A68" s="47" t="s">
        <v>287</v>
      </c>
      <c r="B68" s="130">
        <v>0</v>
      </c>
      <c r="C68" s="130">
        <v>0</v>
      </c>
      <c r="D68" s="138">
        <f>B68+C68</f>
        <v>0</v>
      </c>
      <c r="E68" s="130">
        <v>0</v>
      </c>
      <c r="F68" s="130">
        <v>0</v>
      </c>
      <c r="G68" s="138">
        <f t="shared" ref="G68" si="18">F68-B68</f>
        <v>0</v>
      </c>
    </row>
    <row r="69" spans="1:7" x14ac:dyDescent="0.45">
      <c r="A69" s="35"/>
      <c r="B69" s="131"/>
      <c r="C69" s="131"/>
      <c r="D69" s="131"/>
      <c r="E69" s="131"/>
      <c r="F69" s="131"/>
      <c r="G69" s="131"/>
    </row>
    <row r="70" spans="1:7" x14ac:dyDescent="0.45">
      <c r="A70" s="3" t="s">
        <v>288</v>
      </c>
      <c r="B70" s="129">
        <f>B41+B65+B67</f>
        <v>13857955.52</v>
      </c>
      <c r="C70" s="129">
        <f t="shared" ref="C70:G70" si="19">C41+C65+C67</f>
        <v>978000</v>
      </c>
      <c r="D70" s="129">
        <f t="shared" si="19"/>
        <v>14835955.52</v>
      </c>
      <c r="E70" s="129">
        <f t="shared" si="19"/>
        <v>7514359.7199999997</v>
      </c>
      <c r="F70" s="129">
        <f t="shared" si="19"/>
        <v>7514359.7199999997</v>
      </c>
      <c r="G70" s="129">
        <f t="shared" si="19"/>
        <v>-6343595.7999999998</v>
      </c>
    </row>
    <row r="71" spans="1:7" x14ac:dyDescent="0.45">
      <c r="A71" s="35"/>
      <c r="B71" s="131"/>
      <c r="C71" s="131"/>
      <c r="D71" s="131"/>
      <c r="E71" s="131"/>
      <c r="F71" s="131"/>
      <c r="G71" s="131"/>
    </row>
    <row r="72" spans="1:7" x14ac:dyDescent="0.45">
      <c r="A72" s="3" t="s">
        <v>289</v>
      </c>
      <c r="B72" s="131"/>
      <c r="C72" s="131"/>
      <c r="D72" s="131"/>
      <c r="E72" s="131"/>
      <c r="F72" s="131"/>
      <c r="G72" s="131"/>
    </row>
    <row r="73" spans="1:7" x14ac:dyDescent="0.45">
      <c r="A73" s="52" t="s">
        <v>290</v>
      </c>
      <c r="B73" s="130">
        <v>0</v>
      </c>
      <c r="C73" s="130">
        <v>0</v>
      </c>
      <c r="D73" s="138">
        <f t="shared" ref="D73:D74" si="20">B73+C73</f>
        <v>0</v>
      </c>
      <c r="E73" s="130">
        <v>0</v>
      </c>
      <c r="F73" s="130">
        <v>0</v>
      </c>
      <c r="G73" s="138">
        <f t="shared" ref="G73:G74" si="21">F73-B73</f>
        <v>0</v>
      </c>
    </row>
    <row r="74" spans="1:7" x14ac:dyDescent="0.45">
      <c r="A74" s="52" t="s">
        <v>291</v>
      </c>
      <c r="B74" s="130">
        <v>0</v>
      </c>
      <c r="C74" s="130">
        <v>0</v>
      </c>
      <c r="D74" s="138">
        <f t="shared" si="20"/>
        <v>0</v>
      </c>
      <c r="E74" s="130">
        <v>0</v>
      </c>
      <c r="F74" s="130">
        <v>0</v>
      </c>
      <c r="G74" s="138">
        <f t="shared" si="21"/>
        <v>0</v>
      </c>
    </row>
    <row r="75" spans="1:7" x14ac:dyDescent="0.45">
      <c r="A75" s="16" t="s">
        <v>292</v>
      </c>
      <c r="B75" s="129">
        <f>B73+B74</f>
        <v>0</v>
      </c>
      <c r="C75" s="129">
        <f t="shared" ref="C75:G75" si="22">C73+C74</f>
        <v>0</v>
      </c>
      <c r="D75" s="129">
        <f t="shared" si="22"/>
        <v>0</v>
      </c>
      <c r="E75" s="129">
        <f t="shared" si="22"/>
        <v>0</v>
      </c>
      <c r="F75" s="129">
        <f t="shared" si="22"/>
        <v>0</v>
      </c>
      <c r="G75" s="129">
        <f t="shared" si="22"/>
        <v>0</v>
      </c>
    </row>
    <row r="76" spans="1:7" x14ac:dyDescent="0.45">
      <c r="A76" s="45"/>
      <c r="B76" s="60"/>
      <c r="C76" s="60"/>
      <c r="D76" s="60"/>
      <c r="E76" s="60"/>
      <c r="F76" s="60"/>
      <c r="G76" s="60"/>
    </row>
  </sheetData>
  <mergeCells count="4">
    <mergeCell ref="A6:A7"/>
    <mergeCell ref="B6:F6"/>
    <mergeCell ref="G6:G7"/>
    <mergeCell ref="A1:G1"/>
  </mergeCells>
  <dataValidations disablePrompts="1" count="1">
    <dataValidation type="decimal" allowBlank="1" showInputMessage="1" showErrorMessage="1" sqref="B9:G44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B125" zoomScale="75" zoomScaleNormal="75" workbookViewId="0">
      <selection activeCell="D139" sqref="D139"/>
    </sheetView>
    <sheetView workbookViewId="1">
      <selection sqref="A1:G1"/>
    </sheetView>
  </sheetViews>
  <sheetFormatPr baseColWidth="10" defaultColWidth="11" defaultRowHeight="14.25" x14ac:dyDescent="0.45"/>
  <cols>
    <col min="1" max="1" width="97" bestFit="1" customWidth="1"/>
    <col min="2" max="2" width="19.1328125" customWidth="1"/>
    <col min="3" max="3" width="19.265625" customWidth="1"/>
    <col min="4" max="6" width="19.1328125" bestFit="1" customWidth="1"/>
    <col min="7" max="7" width="16.73046875" bestFit="1" customWidth="1"/>
    <col min="8" max="8" width="2.265625" customWidth="1"/>
  </cols>
  <sheetData>
    <row r="1" spans="1:7" ht="33.6" customHeight="1" x14ac:dyDescent="0.45">
      <c r="A1" s="166" t="s">
        <v>293</v>
      </c>
      <c r="B1" s="167"/>
      <c r="C1" s="167"/>
      <c r="D1" s="167"/>
      <c r="E1" s="167"/>
      <c r="F1" s="167"/>
      <c r="G1" s="168"/>
    </row>
    <row r="2" spans="1:7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0"/>
      <c r="G2" s="171"/>
    </row>
    <row r="3" spans="1:7" x14ac:dyDescent="0.45">
      <c r="A3" s="160" t="s">
        <v>294</v>
      </c>
      <c r="B3" s="161"/>
      <c r="C3" s="161"/>
      <c r="D3" s="161"/>
      <c r="E3" s="161"/>
      <c r="F3" s="161"/>
      <c r="G3" s="162"/>
    </row>
    <row r="4" spans="1:7" x14ac:dyDescent="0.45">
      <c r="A4" s="160" t="s">
        <v>295</v>
      </c>
      <c r="B4" s="161"/>
      <c r="C4" s="161"/>
      <c r="D4" s="161"/>
      <c r="E4" s="161"/>
      <c r="F4" s="161"/>
      <c r="G4" s="162"/>
    </row>
    <row r="5" spans="1:7" x14ac:dyDescent="0.45">
      <c r="A5" s="160" t="str">
        <f>'Formato 3'!A4</f>
        <v>Del 01 de enero al 30 de junio de 2026</v>
      </c>
      <c r="B5" s="161"/>
      <c r="C5" s="161"/>
      <c r="D5" s="161"/>
      <c r="E5" s="161"/>
      <c r="F5" s="161"/>
      <c r="G5" s="162"/>
    </row>
    <row r="6" spans="1:7" x14ac:dyDescent="0.45">
      <c r="A6" s="163" t="s">
        <v>2</v>
      </c>
      <c r="B6" s="164"/>
      <c r="C6" s="164"/>
      <c r="D6" s="164"/>
      <c r="E6" s="164"/>
      <c r="F6" s="164"/>
      <c r="G6" s="165"/>
    </row>
    <row r="7" spans="1:7" x14ac:dyDescent="0.45">
      <c r="A7" s="177" t="s">
        <v>5</v>
      </c>
      <c r="B7" s="177" t="s">
        <v>296</v>
      </c>
      <c r="C7" s="177"/>
      <c r="D7" s="177"/>
      <c r="E7" s="177"/>
      <c r="F7" s="177"/>
      <c r="G7" s="178" t="s">
        <v>297</v>
      </c>
    </row>
    <row r="8" spans="1:7" ht="28.5" x14ac:dyDescent="0.45">
      <c r="A8" s="177"/>
      <c r="B8" s="7" t="s">
        <v>202</v>
      </c>
      <c r="C8" s="7" t="s">
        <v>298</v>
      </c>
      <c r="D8" s="7" t="s">
        <v>299</v>
      </c>
      <c r="E8" s="7" t="s">
        <v>187</v>
      </c>
      <c r="F8" s="7" t="s">
        <v>300</v>
      </c>
      <c r="G8" s="177"/>
    </row>
    <row r="9" spans="1:7" x14ac:dyDescent="0.45">
      <c r="A9" s="23" t="s">
        <v>301</v>
      </c>
      <c r="B9" s="139">
        <f>B10+B18+B189+B28+B38+B48+B58+B62+B71+B75</f>
        <v>6377955.5200000005</v>
      </c>
      <c r="C9" s="139">
        <f t="shared" ref="C9:G9" si="0">C10+C18+C189+C28+C38+C48+C58+C62+C71+C75</f>
        <v>1336206.6800000002</v>
      </c>
      <c r="D9" s="139">
        <f t="shared" si="0"/>
        <v>7714162.1999999993</v>
      </c>
      <c r="E9" s="139">
        <f t="shared" si="0"/>
        <v>5191202.6199999992</v>
      </c>
      <c r="F9" s="139">
        <f t="shared" si="0"/>
        <v>5191202.6199999992</v>
      </c>
      <c r="G9" s="139">
        <f t="shared" si="0"/>
        <v>2522959.58</v>
      </c>
    </row>
    <row r="10" spans="1:7" x14ac:dyDescent="0.45">
      <c r="A10" s="61" t="s">
        <v>302</v>
      </c>
      <c r="B10" s="140">
        <f>SUM(B11:B17)</f>
        <v>3686242.1100000003</v>
      </c>
      <c r="C10" s="140">
        <f t="shared" ref="C10:G10" si="1">SUM(C11:C17)</f>
        <v>55834.78</v>
      </c>
      <c r="D10" s="140">
        <f t="shared" si="1"/>
        <v>3742076.8899999997</v>
      </c>
      <c r="E10" s="140">
        <f t="shared" si="1"/>
        <v>2587024.3899999997</v>
      </c>
      <c r="F10" s="140">
        <f t="shared" si="1"/>
        <v>2587024.3899999997</v>
      </c>
      <c r="G10" s="140">
        <f t="shared" si="1"/>
        <v>1155052.5</v>
      </c>
    </row>
    <row r="11" spans="1:7" x14ac:dyDescent="0.45">
      <c r="A11" s="62" t="s">
        <v>303</v>
      </c>
      <c r="B11" s="141">
        <v>2176698.38</v>
      </c>
      <c r="C11" s="141">
        <v>27735.79</v>
      </c>
      <c r="D11" s="140">
        <f>B11+C11</f>
        <v>2204434.17</v>
      </c>
      <c r="E11" s="141">
        <v>1518651.23</v>
      </c>
      <c r="F11" s="141">
        <v>1518651.23</v>
      </c>
      <c r="G11" s="140">
        <f>D11-E11</f>
        <v>685782.94</v>
      </c>
    </row>
    <row r="12" spans="1:7" x14ac:dyDescent="0.45">
      <c r="A12" s="62" t="s">
        <v>304</v>
      </c>
      <c r="B12" s="141">
        <v>27300</v>
      </c>
      <c r="C12" s="141">
        <v>-1800</v>
      </c>
      <c r="D12" s="140">
        <f t="shared" ref="D12:D17" si="2">B12+C12</f>
        <v>25500</v>
      </c>
      <c r="E12" s="141">
        <v>18300</v>
      </c>
      <c r="F12" s="141">
        <v>18300</v>
      </c>
      <c r="G12" s="140">
        <f t="shared" ref="G12:G17" si="3">D12-E12</f>
        <v>7200</v>
      </c>
    </row>
    <row r="13" spans="1:7" x14ac:dyDescent="0.45">
      <c r="A13" s="62" t="s">
        <v>305</v>
      </c>
      <c r="B13" s="141">
        <v>13891.47</v>
      </c>
      <c r="C13" s="141">
        <v>6433.04</v>
      </c>
      <c r="D13" s="140">
        <f t="shared" si="2"/>
        <v>20324.509999999998</v>
      </c>
      <c r="E13" s="141">
        <v>18652.88</v>
      </c>
      <c r="F13" s="141">
        <v>18652.88</v>
      </c>
      <c r="G13" s="140">
        <f t="shared" si="3"/>
        <v>1671.6299999999974</v>
      </c>
    </row>
    <row r="14" spans="1:7" x14ac:dyDescent="0.45">
      <c r="A14" s="62" t="s">
        <v>306</v>
      </c>
      <c r="B14" s="140">
        <v>0</v>
      </c>
      <c r="C14" s="140">
        <v>0</v>
      </c>
      <c r="D14" s="140">
        <f t="shared" si="2"/>
        <v>0</v>
      </c>
      <c r="E14" s="140">
        <v>0</v>
      </c>
      <c r="F14" s="140">
        <v>0</v>
      </c>
      <c r="G14" s="140">
        <f t="shared" si="3"/>
        <v>0</v>
      </c>
    </row>
    <row r="15" spans="1:7" x14ac:dyDescent="0.45">
      <c r="A15" s="62" t="s">
        <v>307</v>
      </c>
      <c r="B15" s="141">
        <v>1468352.26</v>
      </c>
      <c r="C15" s="141">
        <v>23465.95</v>
      </c>
      <c r="D15" s="140">
        <f t="shared" si="2"/>
        <v>1491818.21</v>
      </c>
      <c r="E15" s="141">
        <v>1031420.28</v>
      </c>
      <c r="F15" s="141">
        <v>1031420.28</v>
      </c>
      <c r="G15" s="140">
        <f t="shared" si="3"/>
        <v>460397.92999999993</v>
      </c>
    </row>
    <row r="16" spans="1:7" x14ac:dyDescent="0.45">
      <c r="A16" s="62" t="s">
        <v>308</v>
      </c>
      <c r="B16" s="140">
        <v>0</v>
      </c>
      <c r="C16" s="140">
        <v>0</v>
      </c>
      <c r="D16" s="140">
        <f t="shared" si="2"/>
        <v>0</v>
      </c>
      <c r="E16" s="140">
        <v>0</v>
      </c>
      <c r="F16" s="140">
        <v>0</v>
      </c>
      <c r="G16" s="140">
        <f t="shared" si="3"/>
        <v>0</v>
      </c>
    </row>
    <row r="17" spans="1:7" x14ac:dyDescent="0.45">
      <c r="A17" s="62" t="s">
        <v>309</v>
      </c>
      <c r="B17" s="140">
        <v>0</v>
      </c>
      <c r="C17" s="140">
        <v>0</v>
      </c>
      <c r="D17" s="140">
        <f t="shared" si="2"/>
        <v>0</v>
      </c>
      <c r="E17" s="140">
        <v>0</v>
      </c>
      <c r="F17" s="140">
        <v>0</v>
      </c>
      <c r="G17" s="140">
        <f t="shared" si="3"/>
        <v>0</v>
      </c>
    </row>
    <row r="18" spans="1:7" x14ac:dyDescent="0.45">
      <c r="A18" s="61" t="s">
        <v>310</v>
      </c>
      <c r="B18" s="140">
        <f>SUM(B19:B27)</f>
        <v>1619754.6600000001</v>
      </c>
      <c r="C18" s="140">
        <f t="shared" ref="C18:G18" si="4">SUM(C19:C27)</f>
        <v>95048.410000000033</v>
      </c>
      <c r="D18" s="140">
        <f t="shared" si="4"/>
        <v>1714803.0699999998</v>
      </c>
      <c r="E18" s="140">
        <f t="shared" si="4"/>
        <v>965048.00999999989</v>
      </c>
      <c r="F18" s="140">
        <f t="shared" si="4"/>
        <v>965048.00999999989</v>
      </c>
      <c r="G18" s="140">
        <f t="shared" si="4"/>
        <v>749755.05999999994</v>
      </c>
    </row>
    <row r="19" spans="1:7" x14ac:dyDescent="0.45">
      <c r="A19" s="62" t="s">
        <v>311</v>
      </c>
      <c r="B19" s="141">
        <v>271602.28999999998</v>
      </c>
      <c r="C19" s="141">
        <v>-27617.62</v>
      </c>
      <c r="D19" s="140">
        <f t="shared" ref="D19:D27" si="5">B19+C19</f>
        <v>243984.66999999998</v>
      </c>
      <c r="E19" s="141">
        <v>161911.07999999999</v>
      </c>
      <c r="F19" s="141">
        <v>161911.07999999999</v>
      </c>
      <c r="G19" s="140">
        <f t="shared" ref="G19:G27" si="6">D19-E19</f>
        <v>82073.59</v>
      </c>
    </row>
    <row r="20" spans="1:7" x14ac:dyDescent="0.45">
      <c r="A20" s="62" t="s">
        <v>312</v>
      </c>
      <c r="B20" s="141">
        <v>29850</v>
      </c>
      <c r="C20" s="141">
        <v>75823.710000000006</v>
      </c>
      <c r="D20" s="140">
        <f t="shared" si="5"/>
        <v>105673.71</v>
      </c>
      <c r="E20" s="141">
        <v>75823.710000000006</v>
      </c>
      <c r="F20" s="141">
        <v>75823.710000000006</v>
      </c>
      <c r="G20" s="140">
        <f t="shared" si="6"/>
        <v>29850</v>
      </c>
    </row>
    <row r="21" spans="1:7" x14ac:dyDescent="0.45">
      <c r="A21" s="62" t="s">
        <v>313</v>
      </c>
      <c r="B21" s="141">
        <v>917745.52</v>
      </c>
      <c r="C21" s="141">
        <v>51703.96</v>
      </c>
      <c r="D21" s="140">
        <f t="shared" si="5"/>
        <v>969449.48</v>
      </c>
      <c r="E21" s="141">
        <v>391637.33</v>
      </c>
      <c r="F21" s="141">
        <v>391637.33</v>
      </c>
      <c r="G21" s="140">
        <f t="shared" si="6"/>
        <v>577812.14999999991</v>
      </c>
    </row>
    <row r="22" spans="1:7" x14ac:dyDescent="0.45">
      <c r="A22" s="62" t="s">
        <v>314</v>
      </c>
      <c r="B22" s="141">
        <v>18365.78</v>
      </c>
      <c r="C22" s="141">
        <v>38836.35</v>
      </c>
      <c r="D22" s="140">
        <f t="shared" si="5"/>
        <v>57202.13</v>
      </c>
      <c r="E22" s="141">
        <v>48974.01</v>
      </c>
      <c r="F22" s="141">
        <v>48974.01</v>
      </c>
      <c r="G22" s="140">
        <f t="shared" si="6"/>
        <v>8228.1199999999953</v>
      </c>
    </row>
    <row r="23" spans="1:7" x14ac:dyDescent="0.45">
      <c r="A23" s="62" t="s">
        <v>315</v>
      </c>
      <c r="B23" s="141">
        <v>3000</v>
      </c>
      <c r="C23" s="141">
        <v>14386.45</v>
      </c>
      <c r="D23" s="140">
        <f t="shared" si="5"/>
        <v>17386.45</v>
      </c>
      <c r="E23" s="141">
        <v>11234.95</v>
      </c>
      <c r="F23" s="141">
        <v>11234.95</v>
      </c>
      <c r="G23" s="140">
        <f t="shared" si="6"/>
        <v>6151.5</v>
      </c>
    </row>
    <row r="24" spans="1:7" x14ac:dyDescent="0.45">
      <c r="A24" s="62" t="s">
        <v>316</v>
      </c>
      <c r="B24" s="141">
        <v>265891.07</v>
      </c>
      <c r="C24" s="141">
        <v>-65189.94</v>
      </c>
      <c r="D24" s="140">
        <f t="shared" si="5"/>
        <v>200701.13</v>
      </c>
      <c r="E24" s="141">
        <v>218725.05</v>
      </c>
      <c r="F24" s="141">
        <v>218725.05</v>
      </c>
      <c r="G24" s="140">
        <f t="shared" si="6"/>
        <v>-18023.919999999984</v>
      </c>
    </row>
    <row r="25" spans="1:7" x14ac:dyDescent="0.45">
      <c r="A25" s="62" t="s">
        <v>317</v>
      </c>
      <c r="B25" s="140">
        <v>0</v>
      </c>
      <c r="C25" s="140">
        <v>0</v>
      </c>
      <c r="D25" s="140">
        <f t="shared" si="5"/>
        <v>0</v>
      </c>
      <c r="E25" s="140">
        <v>0</v>
      </c>
      <c r="F25" s="140">
        <v>0</v>
      </c>
      <c r="G25" s="140">
        <f t="shared" si="6"/>
        <v>0</v>
      </c>
    </row>
    <row r="26" spans="1:7" x14ac:dyDescent="0.45">
      <c r="A26" s="62" t="s">
        <v>318</v>
      </c>
      <c r="B26" s="140">
        <v>0</v>
      </c>
      <c r="C26" s="140">
        <v>0</v>
      </c>
      <c r="D26" s="140">
        <f t="shared" si="5"/>
        <v>0</v>
      </c>
      <c r="E26" s="140">
        <v>0</v>
      </c>
      <c r="F26" s="140">
        <v>0</v>
      </c>
      <c r="G26" s="140">
        <f t="shared" si="6"/>
        <v>0</v>
      </c>
    </row>
    <row r="27" spans="1:7" x14ac:dyDescent="0.45">
      <c r="A27" s="62" t="s">
        <v>319</v>
      </c>
      <c r="B27" s="141">
        <v>113300</v>
      </c>
      <c r="C27" s="141">
        <v>7105.5</v>
      </c>
      <c r="D27" s="140">
        <f t="shared" si="5"/>
        <v>120405.5</v>
      </c>
      <c r="E27" s="141">
        <v>56741.88</v>
      </c>
      <c r="F27" s="141">
        <v>56741.88</v>
      </c>
      <c r="G27" s="140">
        <f t="shared" si="6"/>
        <v>63663.62</v>
      </c>
    </row>
    <row r="28" spans="1:7" x14ac:dyDescent="0.45">
      <c r="A28" s="61" t="s">
        <v>320</v>
      </c>
      <c r="B28" s="140">
        <f>SUM(B29:B37)</f>
        <v>849458.75</v>
      </c>
      <c r="C28" s="140">
        <f t="shared" ref="C28:G28" si="7">SUM(C29:C37)</f>
        <v>4585.0899999999965</v>
      </c>
      <c r="D28" s="140">
        <f t="shared" si="7"/>
        <v>854043.84</v>
      </c>
      <c r="E28" s="140">
        <f t="shared" si="7"/>
        <v>446220.47</v>
      </c>
      <c r="F28" s="140">
        <f t="shared" si="7"/>
        <v>446220.47</v>
      </c>
      <c r="G28" s="140">
        <f t="shared" si="7"/>
        <v>407823.36999999994</v>
      </c>
    </row>
    <row r="29" spans="1:7" x14ac:dyDescent="0.45">
      <c r="A29" s="62" t="s">
        <v>321</v>
      </c>
      <c r="B29" s="141">
        <v>228600</v>
      </c>
      <c r="C29" s="141">
        <v>1922.68</v>
      </c>
      <c r="D29" s="140">
        <f t="shared" ref="D29:D82" si="8">B29+C29</f>
        <v>230522.68</v>
      </c>
      <c r="E29" s="141">
        <v>77190.2</v>
      </c>
      <c r="F29" s="141">
        <v>77190.2</v>
      </c>
      <c r="G29" s="140">
        <f t="shared" ref="G29:G37" si="9">D29-E29</f>
        <v>153332.47999999998</v>
      </c>
    </row>
    <row r="30" spans="1:7" x14ac:dyDescent="0.45">
      <c r="A30" s="62" t="s">
        <v>322</v>
      </c>
      <c r="B30" s="141">
        <v>92010</v>
      </c>
      <c r="C30" s="141">
        <v>-1167.5999999999999</v>
      </c>
      <c r="D30" s="140">
        <f t="shared" si="8"/>
        <v>90842.4</v>
      </c>
      <c r="E30" s="141">
        <v>41284</v>
      </c>
      <c r="F30" s="141">
        <v>41284</v>
      </c>
      <c r="G30" s="140">
        <f t="shared" si="9"/>
        <v>49558.399999999994</v>
      </c>
    </row>
    <row r="31" spans="1:7" x14ac:dyDescent="0.45">
      <c r="A31" s="62" t="s">
        <v>323</v>
      </c>
      <c r="B31" s="141">
        <v>0</v>
      </c>
      <c r="C31" s="141">
        <v>3000</v>
      </c>
      <c r="D31" s="140">
        <f t="shared" si="8"/>
        <v>3000</v>
      </c>
      <c r="E31" s="141">
        <v>834.01</v>
      </c>
      <c r="F31" s="141">
        <v>834.01</v>
      </c>
      <c r="G31" s="140">
        <f t="shared" si="9"/>
        <v>2165.9899999999998</v>
      </c>
    </row>
    <row r="32" spans="1:7" x14ac:dyDescent="0.45">
      <c r="A32" s="62" t="s">
        <v>324</v>
      </c>
      <c r="B32" s="141">
        <v>171848.75</v>
      </c>
      <c r="C32" s="141">
        <v>21956.81</v>
      </c>
      <c r="D32" s="140">
        <f t="shared" si="8"/>
        <v>193805.56</v>
      </c>
      <c r="E32" s="141">
        <v>148225.72</v>
      </c>
      <c r="F32" s="141">
        <v>148225.72</v>
      </c>
      <c r="G32" s="140">
        <f t="shared" si="9"/>
        <v>45579.839999999997</v>
      </c>
    </row>
    <row r="33" spans="1:7" ht="14.45" customHeight="1" x14ac:dyDescent="0.45">
      <c r="A33" s="62" t="s">
        <v>325</v>
      </c>
      <c r="B33" s="141">
        <v>71500</v>
      </c>
      <c r="C33" s="141">
        <v>20045.599999999999</v>
      </c>
      <c r="D33" s="140">
        <f t="shared" si="8"/>
        <v>91545.600000000006</v>
      </c>
      <c r="E33" s="141">
        <v>61697.599999999999</v>
      </c>
      <c r="F33" s="141">
        <v>61697.599999999999</v>
      </c>
      <c r="G33" s="140">
        <f t="shared" si="9"/>
        <v>29848.000000000007</v>
      </c>
    </row>
    <row r="34" spans="1:7" ht="14.45" customHeight="1" x14ac:dyDescent="0.45">
      <c r="A34" s="62" t="s">
        <v>326</v>
      </c>
      <c r="B34" s="140">
        <v>0</v>
      </c>
      <c r="C34" s="140">
        <v>0</v>
      </c>
      <c r="D34" s="140">
        <f t="shared" si="8"/>
        <v>0</v>
      </c>
      <c r="E34" s="140">
        <v>0</v>
      </c>
      <c r="F34" s="140">
        <v>0</v>
      </c>
      <c r="G34" s="140">
        <f t="shared" si="9"/>
        <v>0</v>
      </c>
    </row>
    <row r="35" spans="1:7" ht="14.45" customHeight="1" x14ac:dyDescent="0.45">
      <c r="A35" s="62" t="s">
        <v>327</v>
      </c>
      <c r="B35" s="141">
        <v>11500</v>
      </c>
      <c r="C35" s="141">
        <v>-6017</v>
      </c>
      <c r="D35" s="140">
        <f t="shared" si="8"/>
        <v>5483</v>
      </c>
      <c r="E35" s="141">
        <v>960.14</v>
      </c>
      <c r="F35" s="141">
        <v>960.14</v>
      </c>
      <c r="G35" s="140">
        <f t="shared" si="9"/>
        <v>4522.8599999999997</v>
      </c>
    </row>
    <row r="36" spans="1:7" ht="14.45" customHeight="1" x14ac:dyDescent="0.45">
      <c r="A36" s="62" t="s">
        <v>328</v>
      </c>
      <c r="B36" s="141">
        <v>154000</v>
      </c>
      <c r="C36" s="141">
        <v>-54478.400000000001</v>
      </c>
      <c r="D36" s="140">
        <f t="shared" si="8"/>
        <v>99521.600000000006</v>
      </c>
      <c r="E36" s="141">
        <v>26888.799999999999</v>
      </c>
      <c r="F36" s="141">
        <v>26888.799999999999</v>
      </c>
      <c r="G36" s="140">
        <f t="shared" si="9"/>
        <v>72632.800000000003</v>
      </c>
    </row>
    <row r="37" spans="1:7" ht="14.45" customHeight="1" x14ac:dyDescent="0.45">
      <c r="A37" s="62" t="s">
        <v>329</v>
      </c>
      <c r="B37" s="141">
        <v>120000</v>
      </c>
      <c r="C37" s="141">
        <v>19323</v>
      </c>
      <c r="D37" s="140">
        <f t="shared" si="8"/>
        <v>139323</v>
      </c>
      <c r="E37" s="141">
        <v>89140</v>
      </c>
      <c r="F37" s="141">
        <v>89140</v>
      </c>
      <c r="G37" s="140">
        <f t="shared" si="9"/>
        <v>50183</v>
      </c>
    </row>
    <row r="38" spans="1:7" x14ac:dyDescent="0.45">
      <c r="A38" s="61" t="s">
        <v>330</v>
      </c>
      <c r="B38" s="140">
        <f>SUM(B39:B47)</f>
        <v>195500</v>
      </c>
      <c r="C38" s="140">
        <f t="shared" ref="C38:G38" si="10">SUM(C39:C47)</f>
        <v>275586.59000000003</v>
      </c>
      <c r="D38" s="140">
        <f t="shared" si="10"/>
        <v>471086.59</v>
      </c>
      <c r="E38" s="140">
        <f t="shared" si="10"/>
        <v>320757.94</v>
      </c>
      <c r="F38" s="140">
        <f t="shared" si="10"/>
        <v>320757.94</v>
      </c>
      <c r="G38" s="140">
        <f t="shared" si="10"/>
        <v>150328.65000000002</v>
      </c>
    </row>
    <row r="39" spans="1:7" x14ac:dyDescent="0.45">
      <c r="A39" s="62" t="s">
        <v>331</v>
      </c>
      <c r="B39" s="140">
        <v>0</v>
      </c>
      <c r="C39" s="140">
        <v>0</v>
      </c>
      <c r="D39" s="140">
        <f t="shared" si="8"/>
        <v>0</v>
      </c>
      <c r="E39" s="140">
        <v>0</v>
      </c>
      <c r="F39" s="140">
        <v>0</v>
      </c>
      <c r="G39" s="140">
        <f t="shared" ref="G39:G47" si="11">D39-E39</f>
        <v>0</v>
      </c>
    </row>
    <row r="40" spans="1:7" x14ac:dyDescent="0.45">
      <c r="A40" s="62" t="s">
        <v>332</v>
      </c>
      <c r="B40" s="140">
        <v>0</v>
      </c>
      <c r="C40" s="140">
        <v>0</v>
      </c>
      <c r="D40" s="140">
        <f t="shared" si="8"/>
        <v>0</v>
      </c>
      <c r="E40" s="140">
        <v>0</v>
      </c>
      <c r="F40" s="140">
        <v>0</v>
      </c>
      <c r="G40" s="140">
        <f t="shared" si="11"/>
        <v>0</v>
      </c>
    </row>
    <row r="41" spans="1:7" x14ac:dyDescent="0.45">
      <c r="A41" s="62" t="s">
        <v>333</v>
      </c>
      <c r="B41" s="140">
        <v>0</v>
      </c>
      <c r="C41" s="140">
        <v>0</v>
      </c>
      <c r="D41" s="140">
        <f t="shared" si="8"/>
        <v>0</v>
      </c>
      <c r="E41" s="140">
        <v>0</v>
      </c>
      <c r="F41" s="140">
        <v>0</v>
      </c>
      <c r="G41" s="140">
        <f t="shared" si="11"/>
        <v>0</v>
      </c>
    </row>
    <row r="42" spans="1:7" x14ac:dyDescent="0.45">
      <c r="A42" s="62" t="s">
        <v>334</v>
      </c>
      <c r="B42" s="141">
        <v>195500</v>
      </c>
      <c r="C42" s="141">
        <v>275586.59000000003</v>
      </c>
      <c r="D42" s="140">
        <f t="shared" si="8"/>
        <v>471086.59</v>
      </c>
      <c r="E42" s="141">
        <v>320757.94</v>
      </c>
      <c r="F42" s="141">
        <v>320757.94</v>
      </c>
      <c r="G42" s="140">
        <f t="shared" si="11"/>
        <v>150328.65000000002</v>
      </c>
    </row>
    <row r="43" spans="1:7" x14ac:dyDescent="0.45">
      <c r="A43" s="62" t="s">
        <v>335</v>
      </c>
      <c r="B43" s="140">
        <v>0</v>
      </c>
      <c r="C43" s="140">
        <v>0</v>
      </c>
      <c r="D43" s="140">
        <f t="shared" si="8"/>
        <v>0</v>
      </c>
      <c r="E43" s="140">
        <v>0</v>
      </c>
      <c r="F43" s="140">
        <v>0</v>
      </c>
      <c r="G43" s="140">
        <f t="shared" si="11"/>
        <v>0</v>
      </c>
    </row>
    <row r="44" spans="1:7" x14ac:dyDescent="0.45">
      <c r="A44" s="62" t="s">
        <v>336</v>
      </c>
      <c r="B44" s="140">
        <v>0</v>
      </c>
      <c r="C44" s="140">
        <v>0</v>
      </c>
      <c r="D44" s="140">
        <f t="shared" si="8"/>
        <v>0</v>
      </c>
      <c r="E44" s="140">
        <v>0</v>
      </c>
      <c r="F44" s="140">
        <v>0</v>
      </c>
      <c r="G44" s="140">
        <f t="shared" si="11"/>
        <v>0</v>
      </c>
    </row>
    <row r="45" spans="1:7" x14ac:dyDescent="0.45">
      <c r="A45" s="62" t="s">
        <v>337</v>
      </c>
      <c r="B45" s="140">
        <v>0</v>
      </c>
      <c r="C45" s="140">
        <v>0</v>
      </c>
      <c r="D45" s="140">
        <f t="shared" si="8"/>
        <v>0</v>
      </c>
      <c r="E45" s="140">
        <v>0</v>
      </c>
      <c r="F45" s="140">
        <v>0</v>
      </c>
      <c r="G45" s="140">
        <f t="shared" si="11"/>
        <v>0</v>
      </c>
    </row>
    <row r="46" spans="1:7" x14ac:dyDescent="0.45">
      <c r="A46" s="62" t="s">
        <v>338</v>
      </c>
      <c r="B46" s="140">
        <v>0</v>
      </c>
      <c r="C46" s="140">
        <v>0</v>
      </c>
      <c r="D46" s="140">
        <f t="shared" si="8"/>
        <v>0</v>
      </c>
      <c r="E46" s="140">
        <v>0</v>
      </c>
      <c r="F46" s="140">
        <v>0</v>
      </c>
      <c r="G46" s="140">
        <f t="shared" si="11"/>
        <v>0</v>
      </c>
    </row>
    <row r="47" spans="1:7" x14ac:dyDescent="0.45">
      <c r="A47" s="62" t="s">
        <v>339</v>
      </c>
      <c r="B47" s="140">
        <v>0</v>
      </c>
      <c r="C47" s="140">
        <v>0</v>
      </c>
      <c r="D47" s="140">
        <f t="shared" si="8"/>
        <v>0</v>
      </c>
      <c r="E47" s="140">
        <v>0</v>
      </c>
      <c r="F47" s="140">
        <v>0</v>
      </c>
      <c r="G47" s="140">
        <f t="shared" si="11"/>
        <v>0</v>
      </c>
    </row>
    <row r="48" spans="1:7" x14ac:dyDescent="0.45">
      <c r="A48" s="61" t="s">
        <v>340</v>
      </c>
      <c r="B48" s="140">
        <f>SUM(B49:B57)</f>
        <v>27000</v>
      </c>
      <c r="C48" s="140">
        <f t="shared" ref="C48:G48" si="12">SUM(C49:C57)</f>
        <v>905151.81</v>
      </c>
      <c r="D48" s="140">
        <f t="shared" si="12"/>
        <v>932151.81</v>
      </c>
      <c r="E48" s="140">
        <f t="shared" si="12"/>
        <v>872151.81</v>
      </c>
      <c r="F48" s="140">
        <f t="shared" si="12"/>
        <v>872151.81</v>
      </c>
      <c r="G48" s="140">
        <f t="shared" si="12"/>
        <v>60000</v>
      </c>
    </row>
    <row r="49" spans="1:7" x14ac:dyDescent="0.45">
      <c r="A49" s="62" t="s">
        <v>341</v>
      </c>
      <c r="B49" s="141">
        <v>27000</v>
      </c>
      <c r="C49" s="141">
        <v>11630</v>
      </c>
      <c r="D49" s="140">
        <f t="shared" si="8"/>
        <v>38630</v>
      </c>
      <c r="E49" s="141">
        <v>13630</v>
      </c>
      <c r="F49" s="141">
        <v>13630</v>
      </c>
      <c r="G49" s="140">
        <f t="shared" ref="G49:G57" si="13">D49-E49</f>
        <v>25000</v>
      </c>
    </row>
    <row r="50" spans="1:7" x14ac:dyDescent="0.45">
      <c r="A50" s="62" t="s">
        <v>342</v>
      </c>
      <c r="B50" s="140">
        <v>0</v>
      </c>
      <c r="C50" s="140">
        <v>0</v>
      </c>
      <c r="D50" s="140">
        <f t="shared" si="8"/>
        <v>0</v>
      </c>
      <c r="E50" s="140">
        <v>0</v>
      </c>
      <c r="F50" s="140">
        <v>0</v>
      </c>
      <c r="G50" s="140">
        <f t="shared" si="13"/>
        <v>0</v>
      </c>
    </row>
    <row r="51" spans="1:7" x14ac:dyDescent="0.45">
      <c r="A51" s="62" t="s">
        <v>343</v>
      </c>
      <c r="B51" s="140">
        <v>0</v>
      </c>
      <c r="C51" s="140">
        <v>0</v>
      </c>
      <c r="D51" s="140">
        <f t="shared" si="8"/>
        <v>0</v>
      </c>
      <c r="E51" s="140">
        <v>0</v>
      </c>
      <c r="F51" s="140">
        <v>0</v>
      </c>
      <c r="G51" s="140">
        <f t="shared" si="13"/>
        <v>0</v>
      </c>
    </row>
    <row r="52" spans="1:7" x14ac:dyDescent="0.45">
      <c r="A52" s="62" t="s">
        <v>344</v>
      </c>
      <c r="B52" s="141">
        <v>0</v>
      </c>
      <c r="C52" s="141">
        <v>850000</v>
      </c>
      <c r="D52" s="140">
        <f t="shared" si="8"/>
        <v>850000</v>
      </c>
      <c r="E52" s="141">
        <v>827000</v>
      </c>
      <c r="F52" s="141">
        <v>827000</v>
      </c>
      <c r="G52" s="140">
        <f t="shared" si="13"/>
        <v>23000</v>
      </c>
    </row>
    <row r="53" spans="1:7" x14ac:dyDescent="0.45">
      <c r="A53" s="62" t="s">
        <v>345</v>
      </c>
      <c r="B53" s="140">
        <v>0</v>
      </c>
      <c r="C53" s="140">
        <v>0</v>
      </c>
      <c r="D53" s="140">
        <f t="shared" si="8"/>
        <v>0</v>
      </c>
      <c r="E53" s="140">
        <v>0</v>
      </c>
      <c r="F53" s="140">
        <v>0</v>
      </c>
      <c r="G53" s="140">
        <f t="shared" si="13"/>
        <v>0</v>
      </c>
    </row>
    <row r="54" spans="1:7" x14ac:dyDescent="0.45">
      <c r="A54" s="62" t="s">
        <v>346</v>
      </c>
      <c r="B54" s="141">
        <v>0</v>
      </c>
      <c r="C54" s="141">
        <v>43521.81</v>
      </c>
      <c r="D54" s="140">
        <f t="shared" si="8"/>
        <v>43521.81</v>
      </c>
      <c r="E54" s="141">
        <v>31521.81</v>
      </c>
      <c r="F54" s="141">
        <v>31521.81</v>
      </c>
      <c r="G54" s="140">
        <f t="shared" si="13"/>
        <v>11999.999999999996</v>
      </c>
    </row>
    <row r="55" spans="1:7" x14ac:dyDescent="0.45">
      <c r="A55" s="62" t="s">
        <v>347</v>
      </c>
      <c r="B55" s="140">
        <v>0</v>
      </c>
      <c r="C55" s="140">
        <v>0</v>
      </c>
      <c r="D55" s="140">
        <f t="shared" si="8"/>
        <v>0</v>
      </c>
      <c r="E55" s="140">
        <v>0</v>
      </c>
      <c r="F55" s="140">
        <v>0</v>
      </c>
      <c r="G55" s="140">
        <f t="shared" si="13"/>
        <v>0</v>
      </c>
    </row>
    <row r="56" spans="1:7" x14ac:dyDescent="0.45">
      <c r="A56" s="62" t="s">
        <v>348</v>
      </c>
      <c r="B56" s="140">
        <v>0</v>
      </c>
      <c r="C56" s="140">
        <v>0</v>
      </c>
      <c r="D56" s="140">
        <f t="shared" si="8"/>
        <v>0</v>
      </c>
      <c r="E56" s="140">
        <v>0</v>
      </c>
      <c r="F56" s="140">
        <v>0</v>
      </c>
      <c r="G56" s="140">
        <f t="shared" si="13"/>
        <v>0</v>
      </c>
    </row>
    <row r="57" spans="1:7" x14ac:dyDescent="0.45">
      <c r="A57" s="62" t="s">
        <v>349</v>
      </c>
      <c r="B57" s="140">
        <v>0</v>
      </c>
      <c r="C57" s="140">
        <v>0</v>
      </c>
      <c r="D57" s="140">
        <f t="shared" si="8"/>
        <v>0</v>
      </c>
      <c r="E57" s="140">
        <v>0</v>
      </c>
      <c r="F57" s="140">
        <v>0</v>
      </c>
      <c r="G57" s="140">
        <f t="shared" si="13"/>
        <v>0</v>
      </c>
    </row>
    <row r="58" spans="1:7" x14ac:dyDescent="0.45">
      <c r="A58" s="61" t="s">
        <v>350</v>
      </c>
      <c r="B58" s="140">
        <f>SUM(B59:B61)</f>
        <v>0</v>
      </c>
      <c r="C58" s="140">
        <f t="shared" ref="C58:G58" si="14">SUM(C59:C61)</f>
        <v>0</v>
      </c>
      <c r="D58" s="140">
        <f t="shared" si="14"/>
        <v>0</v>
      </c>
      <c r="E58" s="140">
        <f t="shared" si="14"/>
        <v>0</v>
      </c>
      <c r="F58" s="140">
        <f t="shared" si="14"/>
        <v>0</v>
      </c>
      <c r="G58" s="140">
        <f t="shared" si="14"/>
        <v>0</v>
      </c>
    </row>
    <row r="59" spans="1:7" x14ac:dyDescent="0.45">
      <c r="A59" s="62" t="s">
        <v>351</v>
      </c>
      <c r="B59" s="140">
        <v>0</v>
      </c>
      <c r="C59" s="140">
        <v>0</v>
      </c>
      <c r="D59" s="140">
        <f t="shared" si="8"/>
        <v>0</v>
      </c>
      <c r="E59" s="140">
        <v>0</v>
      </c>
      <c r="F59" s="140">
        <v>0</v>
      </c>
      <c r="G59" s="140">
        <f t="shared" ref="G59:G61" si="15">D59-E59</f>
        <v>0</v>
      </c>
    </row>
    <row r="60" spans="1:7" x14ac:dyDescent="0.45">
      <c r="A60" s="62" t="s">
        <v>352</v>
      </c>
      <c r="B60" s="140">
        <v>0</v>
      </c>
      <c r="C60" s="140">
        <v>0</v>
      </c>
      <c r="D60" s="140">
        <f t="shared" si="8"/>
        <v>0</v>
      </c>
      <c r="E60" s="140">
        <v>0</v>
      </c>
      <c r="F60" s="140">
        <v>0</v>
      </c>
      <c r="G60" s="140">
        <f t="shared" si="15"/>
        <v>0</v>
      </c>
    </row>
    <row r="61" spans="1:7" x14ac:dyDescent="0.45">
      <c r="A61" s="62" t="s">
        <v>353</v>
      </c>
      <c r="B61" s="140">
        <v>0</v>
      </c>
      <c r="C61" s="140">
        <v>0</v>
      </c>
      <c r="D61" s="140">
        <f t="shared" si="8"/>
        <v>0</v>
      </c>
      <c r="E61" s="140">
        <v>0</v>
      </c>
      <c r="F61" s="140">
        <v>0</v>
      </c>
      <c r="G61" s="140">
        <f t="shared" si="15"/>
        <v>0</v>
      </c>
    </row>
    <row r="62" spans="1:7" x14ac:dyDescent="0.45">
      <c r="A62" s="61" t="s">
        <v>354</v>
      </c>
      <c r="B62" s="140">
        <f>SUM(B63:B67,B69:B70)</f>
        <v>0</v>
      </c>
      <c r="C62" s="140">
        <f t="shared" ref="C62:G62" si="16">SUM(C63:C67,C69:C70)</f>
        <v>0</v>
      </c>
      <c r="D62" s="140">
        <f t="shared" si="16"/>
        <v>0</v>
      </c>
      <c r="E62" s="140">
        <f t="shared" si="16"/>
        <v>0</v>
      </c>
      <c r="F62" s="140">
        <f t="shared" si="16"/>
        <v>0</v>
      </c>
      <c r="G62" s="140">
        <f t="shared" si="16"/>
        <v>0</v>
      </c>
    </row>
    <row r="63" spans="1:7" x14ac:dyDescent="0.45">
      <c r="A63" s="62" t="s">
        <v>355</v>
      </c>
      <c r="B63" s="140">
        <v>0</v>
      </c>
      <c r="C63" s="140">
        <v>0</v>
      </c>
      <c r="D63" s="140">
        <f t="shared" si="8"/>
        <v>0</v>
      </c>
      <c r="E63" s="140">
        <v>0</v>
      </c>
      <c r="F63" s="140">
        <v>0</v>
      </c>
      <c r="G63" s="140">
        <f t="shared" ref="G63:G70" si="17">D63-E63</f>
        <v>0</v>
      </c>
    </row>
    <row r="64" spans="1:7" x14ac:dyDescent="0.45">
      <c r="A64" s="62" t="s">
        <v>356</v>
      </c>
      <c r="B64" s="140">
        <v>0</v>
      </c>
      <c r="C64" s="140">
        <v>0</v>
      </c>
      <c r="D64" s="140">
        <f t="shared" si="8"/>
        <v>0</v>
      </c>
      <c r="E64" s="140">
        <v>0</v>
      </c>
      <c r="F64" s="140">
        <v>0</v>
      </c>
      <c r="G64" s="140">
        <f t="shared" si="17"/>
        <v>0</v>
      </c>
    </row>
    <row r="65" spans="1:7" x14ac:dyDescent="0.45">
      <c r="A65" s="62" t="s">
        <v>357</v>
      </c>
      <c r="B65" s="140">
        <v>0</v>
      </c>
      <c r="C65" s="140">
        <v>0</v>
      </c>
      <c r="D65" s="140">
        <f t="shared" si="8"/>
        <v>0</v>
      </c>
      <c r="E65" s="140">
        <v>0</v>
      </c>
      <c r="F65" s="140">
        <v>0</v>
      </c>
      <c r="G65" s="140">
        <f t="shared" si="17"/>
        <v>0</v>
      </c>
    </row>
    <row r="66" spans="1:7" x14ac:dyDescent="0.45">
      <c r="A66" s="62" t="s">
        <v>358</v>
      </c>
      <c r="B66" s="140">
        <v>0</v>
      </c>
      <c r="C66" s="140">
        <v>0</v>
      </c>
      <c r="D66" s="140">
        <f t="shared" si="8"/>
        <v>0</v>
      </c>
      <c r="E66" s="140">
        <v>0</v>
      </c>
      <c r="F66" s="140">
        <v>0</v>
      </c>
      <c r="G66" s="140">
        <f t="shared" si="17"/>
        <v>0</v>
      </c>
    </row>
    <row r="67" spans="1:7" x14ac:dyDescent="0.45">
      <c r="A67" s="62" t="s">
        <v>359</v>
      </c>
      <c r="B67" s="140">
        <v>0</v>
      </c>
      <c r="C67" s="140">
        <v>0</v>
      </c>
      <c r="D67" s="140">
        <f t="shared" si="8"/>
        <v>0</v>
      </c>
      <c r="E67" s="140">
        <v>0</v>
      </c>
      <c r="F67" s="140">
        <v>0</v>
      </c>
      <c r="G67" s="140">
        <f t="shared" si="17"/>
        <v>0</v>
      </c>
    </row>
    <row r="68" spans="1:7" x14ac:dyDescent="0.45">
      <c r="A68" s="62" t="s">
        <v>360</v>
      </c>
      <c r="B68" s="140">
        <v>0</v>
      </c>
      <c r="C68" s="140">
        <v>0</v>
      </c>
      <c r="D68" s="140">
        <f t="shared" si="8"/>
        <v>0</v>
      </c>
      <c r="E68" s="140">
        <v>0</v>
      </c>
      <c r="F68" s="140">
        <v>0</v>
      </c>
      <c r="G68" s="140">
        <f t="shared" si="17"/>
        <v>0</v>
      </c>
    </row>
    <row r="69" spans="1:7" x14ac:dyDescent="0.45">
      <c r="A69" s="62" t="s">
        <v>361</v>
      </c>
      <c r="B69" s="140">
        <v>0</v>
      </c>
      <c r="C69" s="140">
        <v>0</v>
      </c>
      <c r="D69" s="140">
        <f t="shared" si="8"/>
        <v>0</v>
      </c>
      <c r="E69" s="140">
        <v>0</v>
      </c>
      <c r="F69" s="140">
        <v>0</v>
      </c>
      <c r="G69" s="140">
        <f t="shared" si="17"/>
        <v>0</v>
      </c>
    </row>
    <row r="70" spans="1:7" x14ac:dyDescent="0.45">
      <c r="A70" s="62" t="s">
        <v>362</v>
      </c>
      <c r="B70" s="140">
        <v>0</v>
      </c>
      <c r="C70" s="140">
        <v>0</v>
      </c>
      <c r="D70" s="140">
        <f t="shared" si="8"/>
        <v>0</v>
      </c>
      <c r="E70" s="140">
        <v>0</v>
      </c>
      <c r="F70" s="140">
        <v>0</v>
      </c>
      <c r="G70" s="140">
        <f t="shared" si="17"/>
        <v>0</v>
      </c>
    </row>
    <row r="71" spans="1:7" x14ac:dyDescent="0.45">
      <c r="A71" s="61" t="s">
        <v>363</v>
      </c>
      <c r="B71" s="140">
        <f>SUM(B72:B74)</f>
        <v>0</v>
      </c>
      <c r="C71" s="140">
        <f t="shared" ref="C71:G71" si="18">SUM(C72:C74)</f>
        <v>0</v>
      </c>
      <c r="D71" s="140">
        <f t="shared" si="18"/>
        <v>0</v>
      </c>
      <c r="E71" s="140">
        <f t="shared" si="18"/>
        <v>0</v>
      </c>
      <c r="F71" s="140">
        <f t="shared" si="18"/>
        <v>0</v>
      </c>
      <c r="G71" s="140">
        <f t="shared" si="18"/>
        <v>0</v>
      </c>
    </row>
    <row r="72" spans="1:7" x14ac:dyDescent="0.45">
      <c r="A72" s="62" t="s">
        <v>364</v>
      </c>
      <c r="B72" s="140">
        <v>0</v>
      </c>
      <c r="C72" s="140">
        <v>0</v>
      </c>
      <c r="D72" s="140">
        <f t="shared" si="8"/>
        <v>0</v>
      </c>
      <c r="E72" s="140">
        <v>0</v>
      </c>
      <c r="F72" s="140">
        <v>0</v>
      </c>
      <c r="G72" s="140">
        <f t="shared" ref="G72:G74" si="19">D72-E72</f>
        <v>0</v>
      </c>
    </row>
    <row r="73" spans="1:7" x14ac:dyDescent="0.45">
      <c r="A73" s="62" t="s">
        <v>365</v>
      </c>
      <c r="B73" s="140">
        <v>0</v>
      </c>
      <c r="C73" s="140">
        <v>0</v>
      </c>
      <c r="D73" s="140">
        <f t="shared" si="8"/>
        <v>0</v>
      </c>
      <c r="E73" s="140">
        <v>0</v>
      </c>
      <c r="F73" s="140">
        <v>0</v>
      </c>
      <c r="G73" s="140">
        <f t="shared" si="19"/>
        <v>0</v>
      </c>
    </row>
    <row r="74" spans="1:7" x14ac:dyDescent="0.45">
      <c r="A74" s="62" t="s">
        <v>366</v>
      </c>
      <c r="B74" s="140">
        <v>0</v>
      </c>
      <c r="C74" s="140">
        <v>0</v>
      </c>
      <c r="D74" s="140">
        <f t="shared" si="8"/>
        <v>0</v>
      </c>
      <c r="E74" s="140">
        <v>0</v>
      </c>
      <c r="F74" s="140">
        <v>0</v>
      </c>
      <c r="G74" s="140">
        <f t="shared" si="19"/>
        <v>0</v>
      </c>
    </row>
    <row r="75" spans="1:7" x14ac:dyDescent="0.45">
      <c r="A75" s="61" t="s">
        <v>367</v>
      </c>
      <c r="B75" s="140">
        <f>SUM(B76:B82)</f>
        <v>0</v>
      </c>
      <c r="C75" s="140">
        <f t="shared" ref="C75:G75" si="20">SUM(C76:C82)</f>
        <v>0</v>
      </c>
      <c r="D75" s="140">
        <f t="shared" si="20"/>
        <v>0</v>
      </c>
      <c r="E75" s="140">
        <f t="shared" si="20"/>
        <v>0</v>
      </c>
      <c r="F75" s="140">
        <f t="shared" si="20"/>
        <v>0</v>
      </c>
      <c r="G75" s="140">
        <f t="shared" si="20"/>
        <v>0</v>
      </c>
    </row>
    <row r="76" spans="1:7" x14ac:dyDescent="0.45">
      <c r="A76" s="62" t="s">
        <v>368</v>
      </c>
      <c r="B76" s="140">
        <v>0</v>
      </c>
      <c r="C76" s="140">
        <v>0</v>
      </c>
      <c r="D76" s="140">
        <f t="shared" si="8"/>
        <v>0</v>
      </c>
      <c r="E76" s="140">
        <v>0</v>
      </c>
      <c r="F76" s="140">
        <v>0</v>
      </c>
      <c r="G76" s="140">
        <f t="shared" ref="G76:G82" si="21">D76-E76</f>
        <v>0</v>
      </c>
    </row>
    <row r="77" spans="1:7" x14ac:dyDescent="0.45">
      <c r="A77" s="62" t="s">
        <v>369</v>
      </c>
      <c r="B77" s="140">
        <v>0</v>
      </c>
      <c r="C77" s="140">
        <v>0</v>
      </c>
      <c r="D77" s="140">
        <f t="shared" si="8"/>
        <v>0</v>
      </c>
      <c r="E77" s="140">
        <v>0</v>
      </c>
      <c r="F77" s="140">
        <v>0</v>
      </c>
      <c r="G77" s="140">
        <f t="shared" si="21"/>
        <v>0</v>
      </c>
    </row>
    <row r="78" spans="1:7" x14ac:dyDescent="0.45">
      <c r="A78" s="62" t="s">
        <v>370</v>
      </c>
      <c r="B78" s="140">
        <v>0</v>
      </c>
      <c r="C78" s="140">
        <v>0</v>
      </c>
      <c r="D78" s="140">
        <f t="shared" si="8"/>
        <v>0</v>
      </c>
      <c r="E78" s="140">
        <v>0</v>
      </c>
      <c r="F78" s="140">
        <v>0</v>
      </c>
      <c r="G78" s="140">
        <f t="shared" si="21"/>
        <v>0</v>
      </c>
    </row>
    <row r="79" spans="1:7" x14ac:dyDescent="0.45">
      <c r="A79" s="62" t="s">
        <v>371</v>
      </c>
      <c r="B79" s="140">
        <v>0</v>
      </c>
      <c r="C79" s="140">
        <v>0</v>
      </c>
      <c r="D79" s="140">
        <f t="shared" si="8"/>
        <v>0</v>
      </c>
      <c r="E79" s="140">
        <v>0</v>
      </c>
      <c r="F79" s="140">
        <v>0</v>
      </c>
      <c r="G79" s="140">
        <f t="shared" si="21"/>
        <v>0</v>
      </c>
    </row>
    <row r="80" spans="1:7" x14ac:dyDescent="0.45">
      <c r="A80" s="62" t="s">
        <v>372</v>
      </c>
      <c r="B80" s="140">
        <v>0</v>
      </c>
      <c r="C80" s="140">
        <v>0</v>
      </c>
      <c r="D80" s="140">
        <f t="shared" si="8"/>
        <v>0</v>
      </c>
      <c r="E80" s="140">
        <v>0</v>
      </c>
      <c r="F80" s="140">
        <v>0</v>
      </c>
      <c r="G80" s="140">
        <f t="shared" si="21"/>
        <v>0</v>
      </c>
    </row>
    <row r="81" spans="1:7" x14ac:dyDescent="0.45">
      <c r="A81" s="62" t="s">
        <v>373</v>
      </c>
      <c r="B81" s="140">
        <v>0</v>
      </c>
      <c r="C81" s="140">
        <v>0</v>
      </c>
      <c r="D81" s="140">
        <f t="shared" si="8"/>
        <v>0</v>
      </c>
      <c r="E81" s="140">
        <v>0</v>
      </c>
      <c r="F81" s="140">
        <v>0</v>
      </c>
      <c r="G81" s="140">
        <f t="shared" si="21"/>
        <v>0</v>
      </c>
    </row>
    <row r="82" spans="1:7" x14ac:dyDescent="0.45">
      <c r="A82" s="62" t="s">
        <v>374</v>
      </c>
      <c r="B82" s="140">
        <v>0</v>
      </c>
      <c r="C82" s="140">
        <v>0</v>
      </c>
      <c r="D82" s="140">
        <f t="shared" si="8"/>
        <v>0</v>
      </c>
      <c r="E82" s="140">
        <v>0</v>
      </c>
      <c r="F82" s="140">
        <v>0</v>
      </c>
      <c r="G82" s="140">
        <f t="shared" si="21"/>
        <v>0</v>
      </c>
    </row>
    <row r="83" spans="1:7" x14ac:dyDescent="0.45">
      <c r="A83" s="63"/>
      <c r="B83" s="142"/>
      <c r="C83" s="142"/>
      <c r="D83" s="142"/>
      <c r="E83" s="142"/>
      <c r="F83" s="142"/>
      <c r="G83" s="142"/>
    </row>
    <row r="84" spans="1:7" x14ac:dyDescent="0.45">
      <c r="A84" s="24" t="s">
        <v>375</v>
      </c>
      <c r="B84" s="139">
        <f>B85+B93+B103+B113+B123+B133+B137+B146+B150</f>
        <v>7480000</v>
      </c>
      <c r="C84" s="139">
        <f t="shared" ref="C84:G84" si="22">C85+C93+C103+C113+C123+C133+C137+C146+C150</f>
        <v>8000.0000000000073</v>
      </c>
      <c r="D84" s="139">
        <f t="shared" si="22"/>
        <v>7488000.0000000009</v>
      </c>
      <c r="E84" s="139">
        <f t="shared" si="22"/>
        <v>2327790.44</v>
      </c>
      <c r="F84" s="139">
        <f t="shared" si="22"/>
        <v>2327790.44</v>
      </c>
      <c r="G84" s="139">
        <f t="shared" si="22"/>
        <v>5160209.5599999996</v>
      </c>
    </row>
    <row r="85" spans="1:7" x14ac:dyDescent="0.45">
      <c r="A85" s="61" t="s">
        <v>302</v>
      </c>
      <c r="B85" s="140">
        <f>SUM(B86:B92)</f>
        <v>6346225.25</v>
      </c>
      <c r="C85" s="140">
        <f t="shared" ref="C85:G85" si="23">SUM(C86:C92)</f>
        <v>155819.28</v>
      </c>
      <c r="D85" s="140">
        <f t="shared" si="23"/>
        <v>6502044.5300000003</v>
      </c>
      <c r="E85" s="140">
        <f t="shared" si="23"/>
        <v>1823028.78</v>
      </c>
      <c r="F85" s="140">
        <f t="shared" si="23"/>
        <v>1823028.78</v>
      </c>
      <c r="G85" s="140">
        <f t="shared" si="23"/>
        <v>4679015.75</v>
      </c>
    </row>
    <row r="86" spans="1:7" x14ac:dyDescent="0.45">
      <c r="A86" s="62" t="s">
        <v>303</v>
      </c>
      <c r="B86" s="141">
        <v>3119934.35</v>
      </c>
      <c r="C86" s="141">
        <v>30912.43</v>
      </c>
      <c r="D86" s="140">
        <f t="shared" ref="D86:D92" si="24">B86+C86</f>
        <v>3150846.7800000003</v>
      </c>
      <c r="E86" s="141">
        <v>1068744.49</v>
      </c>
      <c r="F86" s="141">
        <v>1068744.49</v>
      </c>
      <c r="G86" s="140">
        <f t="shared" ref="G86:G92" si="25">D86-E86</f>
        <v>2082102.2900000003</v>
      </c>
    </row>
    <row r="87" spans="1:7" x14ac:dyDescent="0.45">
      <c r="A87" s="62" t="s">
        <v>304</v>
      </c>
      <c r="B87" s="141">
        <v>28800</v>
      </c>
      <c r="C87" s="141">
        <v>0</v>
      </c>
      <c r="D87" s="140">
        <f t="shared" si="24"/>
        <v>28800</v>
      </c>
      <c r="E87" s="141">
        <v>16000</v>
      </c>
      <c r="F87" s="141">
        <v>16000</v>
      </c>
      <c r="G87" s="140">
        <f t="shared" si="25"/>
        <v>12800</v>
      </c>
    </row>
    <row r="88" spans="1:7" x14ac:dyDescent="0.45">
      <c r="A88" s="62" t="s">
        <v>305</v>
      </c>
      <c r="B88" s="141">
        <v>1117534.67</v>
      </c>
      <c r="C88" s="141">
        <v>89298.57</v>
      </c>
      <c r="D88" s="140">
        <f t="shared" si="24"/>
        <v>1206833.24</v>
      </c>
      <c r="E88" s="141">
        <v>18376.84</v>
      </c>
      <c r="F88" s="141">
        <v>18376.84</v>
      </c>
      <c r="G88" s="140">
        <f t="shared" si="25"/>
        <v>1188456.3999999999</v>
      </c>
    </row>
    <row r="89" spans="1:7" x14ac:dyDescent="0.45">
      <c r="A89" s="62" t="s">
        <v>306</v>
      </c>
      <c r="B89" s="140">
        <v>0</v>
      </c>
      <c r="C89" s="140">
        <v>0</v>
      </c>
      <c r="D89" s="140">
        <f t="shared" si="24"/>
        <v>0</v>
      </c>
      <c r="E89" s="140">
        <v>0</v>
      </c>
      <c r="F89" s="140">
        <v>0</v>
      </c>
      <c r="G89" s="140">
        <f t="shared" si="25"/>
        <v>0</v>
      </c>
    </row>
    <row r="90" spans="1:7" x14ac:dyDescent="0.45">
      <c r="A90" s="62" t="s">
        <v>307</v>
      </c>
      <c r="B90" s="141">
        <v>2079956.23</v>
      </c>
      <c r="C90" s="141">
        <v>35608.28</v>
      </c>
      <c r="D90" s="140">
        <f t="shared" si="24"/>
        <v>2115564.5099999998</v>
      </c>
      <c r="E90" s="141">
        <v>719907.45</v>
      </c>
      <c r="F90" s="141">
        <v>719907.45</v>
      </c>
      <c r="G90" s="140">
        <f t="shared" si="25"/>
        <v>1395657.0599999998</v>
      </c>
    </row>
    <row r="91" spans="1:7" x14ac:dyDescent="0.45">
      <c r="A91" s="62" t="s">
        <v>308</v>
      </c>
      <c r="B91" s="140">
        <v>0</v>
      </c>
      <c r="C91" s="140">
        <v>0</v>
      </c>
      <c r="D91" s="140">
        <f t="shared" si="24"/>
        <v>0</v>
      </c>
      <c r="E91" s="140">
        <v>0</v>
      </c>
      <c r="F91" s="140">
        <v>0</v>
      </c>
      <c r="G91" s="140">
        <f t="shared" si="25"/>
        <v>0</v>
      </c>
    </row>
    <row r="92" spans="1:7" x14ac:dyDescent="0.45">
      <c r="A92" s="62" t="s">
        <v>309</v>
      </c>
      <c r="B92" s="140">
        <v>0</v>
      </c>
      <c r="C92" s="140">
        <v>0</v>
      </c>
      <c r="D92" s="140">
        <f t="shared" si="24"/>
        <v>0</v>
      </c>
      <c r="E92" s="140">
        <v>0</v>
      </c>
      <c r="F92" s="140">
        <v>0</v>
      </c>
      <c r="G92" s="140">
        <f t="shared" si="25"/>
        <v>0</v>
      </c>
    </row>
    <row r="93" spans="1:7" x14ac:dyDescent="0.45">
      <c r="A93" s="61" t="s">
        <v>310</v>
      </c>
      <c r="B93" s="140">
        <f>SUM(B94:B102)</f>
        <v>711206.54</v>
      </c>
      <c r="C93" s="140">
        <f t="shared" ref="C93:G93" si="26">SUM(C94:C102)</f>
        <v>-162709.68</v>
      </c>
      <c r="D93" s="140">
        <f t="shared" si="26"/>
        <v>548496.86</v>
      </c>
      <c r="E93" s="140">
        <f t="shared" si="26"/>
        <v>281180.39</v>
      </c>
      <c r="F93" s="140">
        <f t="shared" si="26"/>
        <v>281180.39</v>
      </c>
      <c r="G93" s="140">
        <f t="shared" si="26"/>
        <v>267316.46999999997</v>
      </c>
    </row>
    <row r="94" spans="1:7" x14ac:dyDescent="0.45">
      <c r="A94" s="62" t="s">
        <v>311</v>
      </c>
      <c r="B94" s="141">
        <v>229906.54</v>
      </c>
      <c r="C94" s="141">
        <v>-123390.39999999999</v>
      </c>
      <c r="D94" s="140">
        <f t="shared" ref="D94:D102" si="27">B94+C94</f>
        <v>106516.14000000001</v>
      </c>
      <c r="E94" s="141">
        <v>76261.16</v>
      </c>
      <c r="F94" s="141">
        <v>76261.16</v>
      </c>
      <c r="G94" s="140">
        <f t="shared" ref="G94:G102" si="28">D94-E94</f>
        <v>30254.98000000001</v>
      </c>
    </row>
    <row r="95" spans="1:7" x14ac:dyDescent="0.45">
      <c r="A95" s="62" t="s">
        <v>312</v>
      </c>
      <c r="B95" s="141">
        <v>0</v>
      </c>
      <c r="C95" s="141">
        <v>0</v>
      </c>
      <c r="D95" s="140">
        <f t="shared" si="27"/>
        <v>0</v>
      </c>
      <c r="E95" s="141">
        <v>1094</v>
      </c>
      <c r="F95" s="141">
        <v>1094</v>
      </c>
      <c r="G95" s="140">
        <f t="shared" si="28"/>
        <v>-1094</v>
      </c>
    </row>
    <row r="96" spans="1:7" x14ac:dyDescent="0.45">
      <c r="A96" s="62" t="s">
        <v>313</v>
      </c>
      <c r="B96" s="140">
        <v>0</v>
      </c>
      <c r="C96" s="140">
        <v>0</v>
      </c>
      <c r="D96" s="140">
        <f t="shared" si="27"/>
        <v>0</v>
      </c>
      <c r="E96" s="140">
        <v>0</v>
      </c>
      <c r="F96" s="140">
        <v>0</v>
      </c>
      <c r="G96" s="140">
        <f t="shared" si="28"/>
        <v>0</v>
      </c>
    </row>
    <row r="97" spans="1:7" x14ac:dyDescent="0.45">
      <c r="A97" s="62" t="s">
        <v>314</v>
      </c>
      <c r="B97" s="141">
        <v>25000</v>
      </c>
      <c r="C97" s="141">
        <v>6000</v>
      </c>
      <c r="D97" s="140">
        <f t="shared" si="27"/>
        <v>31000</v>
      </c>
      <c r="E97" s="141">
        <v>19243.73</v>
      </c>
      <c r="F97" s="141">
        <v>19243.73</v>
      </c>
      <c r="G97" s="140">
        <f t="shared" si="28"/>
        <v>11756.27</v>
      </c>
    </row>
    <row r="98" spans="1:7" x14ac:dyDescent="0.45">
      <c r="A98" s="64" t="s">
        <v>315</v>
      </c>
      <c r="B98" s="141">
        <v>10000</v>
      </c>
      <c r="C98" s="141">
        <v>0</v>
      </c>
      <c r="D98" s="140">
        <f t="shared" si="27"/>
        <v>10000</v>
      </c>
      <c r="E98" s="141">
        <v>3449</v>
      </c>
      <c r="F98" s="141">
        <v>3449</v>
      </c>
      <c r="G98" s="140">
        <f t="shared" si="28"/>
        <v>6551</v>
      </c>
    </row>
    <row r="99" spans="1:7" x14ac:dyDescent="0.45">
      <c r="A99" s="62" t="s">
        <v>316</v>
      </c>
      <c r="B99" s="141">
        <v>280000</v>
      </c>
      <c r="C99" s="141">
        <v>-21429.279999999999</v>
      </c>
      <c r="D99" s="140">
        <f t="shared" si="27"/>
        <v>258570.72</v>
      </c>
      <c r="E99" s="141">
        <v>122371.46</v>
      </c>
      <c r="F99" s="141">
        <v>122371.46</v>
      </c>
      <c r="G99" s="140">
        <f t="shared" si="28"/>
        <v>136199.26</v>
      </c>
    </row>
    <row r="100" spans="1:7" x14ac:dyDescent="0.45">
      <c r="A100" s="62" t="s">
        <v>317</v>
      </c>
      <c r="B100" s="141">
        <v>5000</v>
      </c>
      <c r="C100" s="141">
        <v>0</v>
      </c>
      <c r="D100" s="140">
        <f t="shared" si="27"/>
        <v>5000</v>
      </c>
      <c r="E100" s="141">
        <v>0</v>
      </c>
      <c r="F100" s="141">
        <v>0</v>
      </c>
      <c r="G100" s="140">
        <f t="shared" si="28"/>
        <v>5000</v>
      </c>
    </row>
    <row r="101" spans="1:7" x14ac:dyDescent="0.45">
      <c r="A101" s="62" t="s">
        <v>318</v>
      </c>
      <c r="B101" s="140">
        <v>0</v>
      </c>
      <c r="C101" s="140">
        <v>0</v>
      </c>
      <c r="D101" s="140">
        <f t="shared" si="27"/>
        <v>0</v>
      </c>
      <c r="E101" s="140">
        <v>0</v>
      </c>
      <c r="F101" s="140">
        <v>0</v>
      </c>
      <c r="G101" s="140">
        <f t="shared" si="28"/>
        <v>0</v>
      </c>
    </row>
    <row r="102" spans="1:7" x14ac:dyDescent="0.45">
      <c r="A102" s="62" t="s">
        <v>319</v>
      </c>
      <c r="B102" s="141">
        <v>161300</v>
      </c>
      <c r="C102" s="141">
        <v>-23890</v>
      </c>
      <c r="D102" s="140">
        <f t="shared" si="27"/>
        <v>137410</v>
      </c>
      <c r="E102" s="141">
        <v>58761.04</v>
      </c>
      <c r="F102" s="141">
        <v>58761.04</v>
      </c>
      <c r="G102" s="140">
        <f t="shared" si="28"/>
        <v>78648.959999999992</v>
      </c>
    </row>
    <row r="103" spans="1:7" x14ac:dyDescent="0.45">
      <c r="A103" s="61" t="s">
        <v>320</v>
      </c>
      <c r="B103" s="140">
        <f>SUM(B104:B112)</f>
        <v>334068.21000000002</v>
      </c>
      <c r="C103" s="140">
        <f t="shared" ref="C103:G103" si="29">SUM(C104:C112)</f>
        <v>6890.4000000000015</v>
      </c>
      <c r="D103" s="140">
        <f t="shared" si="29"/>
        <v>340958.61</v>
      </c>
      <c r="E103" s="140">
        <f t="shared" si="29"/>
        <v>184251.27000000002</v>
      </c>
      <c r="F103" s="140">
        <f t="shared" si="29"/>
        <v>184251.27000000002</v>
      </c>
      <c r="G103" s="140">
        <f t="shared" si="29"/>
        <v>156707.34</v>
      </c>
    </row>
    <row r="104" spans="1:7" x14ac:dyDescent="0.45">
      <c r="A104" s="62" t="s">
        <v>321</v>
      </c>
      <c r="B104" s="140">
        <v>0</v>
      </c>
      <c r="C104" s="140">
        <v>0</v>
      </c>
      <c r="D104" s="140">
        <f t="shared" ref="D104:D112" si="30">B104+C104</f>
        <v>0</v>
      </c>
      <c r="E104" s="140">
        <v>0</v>
      </c>
      <c r="F104" s="140">
        <v>0</v>
      </c>
      <c r="G104" s="140">
        <f t="shared" ref="G104:G112" si="31">D104-E104</f>
        <v>0</v>
      </c>
    </row>
    <row r="105" spans="1:7" x14ac:dyDescent="0.45">
      <c r="A105" s="62" t="s">
        <v>322</v>
      </c>
      <c r="B105" s="141">
        <v>0</v>
      </c>
      <c r="C105" s="141">
        <v>6890.4</v>
      </c>
      <c r="D105" s="140">
        <f t="shared" si="30"/>
        <v>6890.4</v>
      </c>
      <c r="E105" s="141">
        <v>6890.4</v>
      </c>
      <c r="F105" s="141">
        <v>6890.4</v>
      </c>
      <c r="G105" s="140">
        <f t="shared" si="31"/>
        <v>0</v>
      </c>
    </row>
    <row r="106" spans="1:7" x14ac:dyDescent="0.45">
      <c r="A106" s="62" t="s">
        <v>323</v>
      </c>
      <c r="B106" s="141">
        <v>2000</v>
      </c>
      <c r="C106" s="141">
        <v>0</v>
      </c>
      <c r="D106" s="140">
        <f t="shared" si="30"/>
        <v>2000</v>
      </c>
      <c r="E106" s="141">
        <v>0</v>
      </c>
      <c r="F106" s="141">
        <v>0</v>
      </c>
      <c r="G106" s="140">
        <f t="shared" si="31"/>
        <v>2000</v>
      </c>
    </row>
    <row r="107" spans="1:7" x14ac:dyDescent="0.45">
      <c r="A107" s="62" t="s">
        <v>324</v>
      </c>
      <c r="B107" s="141">
        <v>18000</v>
      </c>
      <c r="C107" s="141">
        <v>18000</v>
      </c>
      <c r="D107" s="140">
        <f t="shared" si="30"/>
        <v>36000</v>
      </c>
      <c r="E107" s="141">
        <v>18893.18</v>
      </c>
      <c r="F107" s="141">
        <v>18893.18</v>
      </c>
      <c r="G107" s="140">
        <f t="shared" si="31"/>
        <v>17106.82</v>
      </c>
    </row>
    <row r="108" spans="1:7" x14ac:dyDescent="0.45">
      <c r="A108" s="62" t="s">
        <v>325</v>
      </c>
      <c r="B108" s="141">
        <v>72068.210000000006</v>
      </c>
      <c r="C108" s="141">
        <v>10000</v>
      </c>
      <c r="D108" s="140">
        <f t="shared" si="30"/>
        <v>82068.210000000006</v>
      </c>
      <c r="E108" s="141">
        <v>59752.89</v>
      </c>
      <c r="F108" s="141">
        <v>59752.89</v>
      </c>
      <c r="G108" s="140">
        <f t="shared" si="31"/>
        <v>22315.320000000007</v>
      </c>
    </row>
    <row r="109" spans="1:7" x14ac:dyDescent="0.45">
      <c r="A109" s="62" t="s">
        <v>326</v>
      </c>
      <c r="B109" s="140">
        <v>0</v>
      </c>
      <c r="C109" s="140">
        <v>0</v>
      </c>
      <c r="D109" s="140">
        <f t="shared" si="30"/>
        <v>0</v>
      </c>
      <c r="E109" s="140">
        <v>0</v>
      </c>
      <c r="F109" s="140">
        <v>0</v>
      </c>
      <c r="G109" s="140">
        <f t="shared" si="31"/>
        <v>0</v>
      </c>
    </row>
    <row r="110" spans="1:7" x14ac:dyDescent="0.45">
      <c r="A110" s="62" t="s">
        <v>327</v>
      </c>
      <c r="B110" s="141">
        <v>12000</v>
      </c>
      <c r="C110" s="141">
        <v>0</v>
      </c>
      <c r="D110" s="140">
        <f t="shared" si="30"/>
        <v>12000</v>
      </c>
      <c r="E110" s="141">
        <v>2287</v>
      </c>
      <c r="F110" s="141">
        <v>2287</v>
      </c>
      <c r="G110" s="140">
        <f t="shared" si="31"/>
        <v>9713</v>
      </c>
    </row>
    <row r="111" spans="1:7" x14ac:dyDescent="0.45">
      <c r="A111" s="62" t="s">
        <v>328</v>
      </c>
      <c r="B111" s="141">
        <v>60000</v>
      </c>
      <c r="C111" s="141">
        <v>-28000</v>
      </c>
      <c r="D111" s="140">
        <f t="shared" si="30"/>
        <v>32000</v>
      </c>
      <c r="E111" s="141">
        <v>36894.800000000003</v>
      </c>
      <c r="F111" s="141">
        <v>36894.800000000003</v>
      </c>
      <c r="G111" s="140">
        <f t="shared" si="31"/>
        <v>-4894.8000000000029</v>
      </c>
    </row>
    <row r="112" spans="1:7" x14ac:dyDescent="0.45">
      <c r="A112" s="62" t="s">
        <v>329</v>
      </c>
      <c r="B112" s="141">
        <v>170000</v>
      </c>
      <c r="C112" s="141">
        <v>0</v>
      </c>
      <c r="D112" s="140">
        <f t="shared" si="30"/>
        <v>170000</v>
      </c>
      <c r="E112" s="141">
        <v>59533</v>
      </c>
      <c r="F112" s="141">
        <v>59533</v>
      </c>
      <c r="G112" s="140">
        <f t="shared" si="31"/>
        <v>110467</v>
      </c>
    </row>
    <row r="113" spans="1:7" x14ac:dyDescent="0.45">
      <c r="A113" s="61" t="s">
        <v>330</v>
      </c>
      <c r="B113" s="140">
        <f>SUM(B114:B122)</f>
        <v>88500</v>
      </c>
      <c r="C113" s="140">
        <f t="shared" ref="C113:G113" si="32">SUM(C114:C122)</f>
        <v>8000</v>
      </c>
      <c r="D113" s="140">
        <f t="shared" si="32"/>
        <v>96500</v>
      </c>
      <c r="E113" s="140">
        <f t="shared" si="32"/>
        <v>39330</v>
      </c>
      <c r="F113" s="140">
        <f t="shared" si="32"/>
        <v>39330</v>
      </c>
      <c r="G113" s="140">
        <f t="shared" si="32"/>
        <v>57170</v>
      </c>
    </row>
    <row r="114" spans="1:7" x14ac:dyDescent="0.45">
      <c r="A114" s="62" t="s">
        <v>331</v>
      </c>
      <c r="B114" s="140">
        <v>0</v>
      </c>
      <c r="C114" s="140">
        <v>0</v>
      </c>
      <c r="D114" s="140">
        <f t="shared" ref="D114:D122" si="33">B114+C114</f>
        <v>0</v>
      </c>
      <c r="E114" s="140">
        <v>0</v>
      </c>
      <c r="F114" s="140">
        <v>0</v>
      </c>
      <c r="G114" s="140">
        <f t="shared" ref="G114:G122" si="34">D114-E114</f>
        <v>0</v>
      </c>
    </row>
    <row r="115" spans="1:7" x14ac:dyDescent="0.45">
      <c r="A115" s="62" t="s">
        <v>332</v>
      </c>
      <c r="B115" s="140">
        <v>0</v>
      </c>
      <c r="C115" s="140">
        <v>0</v>
      </c>
      <c r="D115" s="140">
        <f t="shared" si="33"/>
        <v>0</v>
      </c>
      <c r="E115" s="140">
        <v>0</v>
      </c>
      <c r="F115" s="140">
        <v>0</v>
      </c>
      <c r="G115" s="140">
        <f t="shared" si="34"/>
        <v>0</v>
      </c>
    </row>
    <row r="116" spans="1:7" x14ac:dyDescent="0.45">
      <c r="A116" s="62" t="s">
        <v>333</v>
      </c>
      <c r="B116" s="140">
        <v>0</v>
      </c>
      <c r="C116" s="140">
        <v>0</v>
      </c>
      <c r="D116" s="140">
        <f t="shared" si="33"/>
        <v>0</v>
      </c>
      <c r="E116" s="140">
        <v>0</v>
      </c>
      <c r="F116" s="140">
        <v>0</v>
      </c>
      <c r="G116" s="140">
        <f t="shared" si="34"/>
        <v>0</v>
      </c>
    </row>
    <row r="117" spans="1:7" x14ac:dyDescent="0.45">
      <c r="A117" s="62" t="s">
        <v>334</v>
      </c>
      <c r="B117" s="141">
        <v>88500</v>
      </c>
      <c r="C117" s="141">
        <v>8000</v>
      </c>
      <c r="D117" s="140">
        <f t="shared" si="33"/>
        <v>96500</v>
      </c>
      <c r="E117" s="141">
        <v>39330</v>
      </c>
      <c r="F117" s="141">
        <v>39330</v>
      </c>
      <c r="G117" s="140">
        <f t="shared" si="34"/>
        <v>57170</v>
      </c>
    </row>
    <row r="118" spans="1:7" x14ac:dyDescent="0.45">
      <c r="A118" s="62" t="s">
        <v>335</v>
      </c>
      <c r="B118" s="140">
        <v>0</v>
      </c>
      <c r="C118" s="140">
        <v>0</v>
      </c>
      <c r="D118" s="140">
        <f t="shared" si="33"/>
        <v>0</v>
      </c>
      <c r="E118" s="140">
        <v>0</v>
      </c>
      <c r="F118" s="140">
        <v>0</v>
      </c>
      <c r="G118" s="140">
        <f t="shared" si="34"/>
        <v>0</v>
      </c>
    </row>
    <row r="119" spans="1:7" x14ac:dyDescent="0.45">
      <c r="A119" s="62" t="s">
        <v>336</v>
      </c>
      <c r="B119" s="140">
        <v>0</v>
      </c>
      <c r="C119" s="140">
        <v>0</v>
      </c>
      <c r="D119" s="140">
        <f t="shared" si="33"/>
        <v>0</v>
      </c>
      <c r="E119" s="140">
        <v>0</v>
      </c>
      <c r="F119" s="140">
        <v>0</v>
      </c>
      <c r="G119" s="140">
        <f t="shared" si="34"/>
        <v>0</v>
      </c>
    </row>
    <row r="120" spans="1:7" x14ac:dyDescent="0.45">
      <c r="A120" s="62" t="s">
        <v>337</v>
      </c>
      <c r="B120" s="140">
        <v>0</v>
      </c>
      <c r="C120" s="140">
        <v>0</v>
      </c>
      <c r="D120" s="140">
        <f t="shared" si="33"/>
        <v>0</v>
      </c>
      <c r="E120" s="140">
        <v>0</v>
      </c>
      <c r="F120" s="140">
        <v>0</v>
      </c>
      <c r="G120" s="140">
        <f t="shared" si="34"/>
        <v>0</v>
      </c>
    </row>
    <row r="121" spans="1:7" x14ac:dyDescent="0.45">
      <c r="A121" s="62" t="s">
        <v>338</v>
      </c>
      <c r="B121" s="140">
        <v>0</v>
      </c>
      <c r="C121" s="140">
        <v>0</v>
      </c>
      <c r="D121" s="140">
        <f t="shared" si="33"/>
        <v>0</v>
      </c>
      <c r="E121" s="140">
        <v>0</v>
      </c>
      <c r="F121" s="140">
        <v>0</v>
      </c>
      <c r="G121" s="140">
        <f t="shared" si="34"/>
        <v>0</v>
      </c>
    </row>
    <row r="122" spans="1:7" x14ac:dyDescent="0.45">
      <c r="A122" s="62" t="s">
        <v>339</v>
      </c>
      <c r="B122" s="140">
        <v>0</v>
      </c>
      <c r="C122" s="140">
        <v>0</v>
      </c>
      <c r="D122" s="140">
        <f t="shared" si="33"/>
        <v>0</v>
      </c>
      <c r="E122" s="140">
        <v>0</v>
      </c>
      <c r="F122" s="140">
        <v>0</v>
      </c>
      <c r="G122" s="140">
        <f t="shared" si="34"/>
        <v>0</v>
      </c>
    </row>
    <row r="123" spans="1:7" x14ac:dyDescent="0.45">
      <c r="A123" s="61" t="s">
        <v>340</v>
      </c>
      <c r="B123" s="140">
        <f>SUM(B124:B132)</f>
        <v>0</v>
      </c>
      <c r="C123" s="140">
        <f t="shared" ref="C123:G123" si="35">SUM(C124:C132)</f>
        <v>0</v>
      </c>
      <c r="D123" s="140">
        <f t="shared" si="35"/>
        <v>0</v>
      </c>
      <c r="E123" s="140">
        <f t="shared" si="35"/>
        <v>0</v>
      </c>
      <c r="F123" s="140">
        <f t="shared" si="35"/>
        <v>0</v>
      </c>
      <c r="G123" s="140">
        <f t="shared" si="35"/>
        <v>0</v>
      </c>
    </row>
    <row r="124" spans="1:7" x14ac:dyDescent="0.45">
      <c r="A124" s="62" t="s">
        <v>341</v>
      </c>
      <c r="B124" s="140">
        <v>0</v>
      </c>
      <c r="C124" s="140">
        <v>0</v>
      </c>
      <c r="D124" s="140">
        <f t="shared" ref="D124:D132" si="36">B124+C124</f>
        <v>0</v>
      </c>
      <c r="E124" s="140">
        <v>0</v>
      </c>
      <c r="F124" s="140">
        <v>0</v>
      </c>
      <c r="G124" s="140">
        <f t="shared" ref="G124:G132" si="37">D124-E124</f>
        <v>0</v>
      </c>
    </row>
    <row r="125" spans="1:7" x14ac:dyDescent="0.45">
      <c r="A125" s="62" t="s">
        <v>342</v>
      </c>
      <c r="B125" s="140">
        <v>0</v>
      </c>
      <c r="C125" s="140">
        <v>0</v>
      </c>
      <c r="D125" s="140">
        <f t="shared" si="36"/>
        <v>0</v>
      </c>
      <c r="E125" s="140">
        <v>0</v>
      </c>
      <c r="F125" s="140">
        <v>0</v>
      </c>
      <c r="G125" s="140">
        <f t="shared" si="37"/>
        <v>0</v>
      </c>
    </row>
    <row r="126" spans="1:7" x14ac:dyDescent="0.45">
      <c r="A126" s="62" t="s">
        <v>343</v>
      </c>
      <c r="B126" s="140">
        <v>0</v>
      </c>
      <c r="C126" s="140">
        <v>0</v>
      </c>
      <c r="D126" s="140">
        <f t="shared" si="36"/>
        <v>0</v>
      </c>
      <c r="E126" s="140">
        <v>0</v>
      </c>
      <c r="F126" s="140">
        <v>0</v>
      </c>
      <c r="G126" s="140">
        <f t="shared" si="37"/>
        <v>0</v>
      </c>
    </row>
    <row r="127" spans="1:7" x14ac:dyDescent="0.45">
      <c r="A127" s="62" t="s">
        <v>344</v>
      </c>
      <c r="B127" s="140">
        <v>0</v>
      </c>
      <c r="C127" s="140">
        <v>0</v>
      </c>
      <c r="D127" s="140">
        <f t="shared" si="36"/>
        <v>0</v>
      </c>
      <c r="E127" s="140">
        <v>0</v>
      </c>
      <c r="F127" s="140">
        <v>0</v>
      </c>
      <c r="G127" s="140">
        <f t="shared" si="37"/>
        <v>0</v>
      </c>
    </row>
    <row r="128" spans="1:7" x14ac:dyDescent="0.45">
      <c r="A128" s="62" t="s">
        <v>345</v>
      </c>
      <c r="B128" s="140">
        <v>0</v>
      </c>
      <c r="C128" s="140">
        <v>0</v>
      </c>
      <c r="D128" s="140">
        <f t="shared" si="36"/>
        <v>0</v>
      </c>
      <c r="E128" s="140">
        <v>0</v>
      </c>
      <c r="F128" s="140">
        <v>0</v>
      </c>
      <c r="G128" s="140">
        <f t="shared" si="37"/>
        <v>0</v>
      </c>
    </row>
    <row r="129" spans="1:7" x14ac:dyDescent="0.45">
      <c r="A129" s="62" t="s">
        <v>346</v>
      </c>
      <c r="B129" s="140">
        <v>0</v>
      </c>
      <c r="C129" s="140">
        <v>0</v>
      </c>
      <c r="D129" s="140">
        <f t="shared" si="36"/>
        <v>0</v>
      </c>
      <c r="E129" s="140">
        <v>0</v>
      </c>
      <c r="F129" s="140">
        <v>0</v>
      </c>
      <c r="G129" s="140">
        <f t="shared" si="37"/>
        <v>0</v>
      </c>
    </row>
    <row r="130" spans="1:7" x14ac:dyDescent="0.45">
      <c r="A130" s="62" t="s">
        <v>347</v>
      </c>
      <c r="B130" s="140">
        <v>0</v>
      </c>
      <c r="C130" s="140">
        <v>0</v>
      </c>
      <c r="D130" s="140">
        <f t="shared" si="36"/>
        <v>0</v>
      </c>
      <c r="E130" s="140">
        <v>0</v>
      </c>
      <c r="F130" s="140">
        <v>0</v>
      </c>
      <c r="G130" s="140">
        <f t="shared" si="37"/>
        <v>0</v>
      </c>
    </row>
    <row r="131" spans="1:7" x14ac:dyDescent="0.45">
      <c r="A131" s="62" t="s">
        <v>348</v>
      </c>
      <c r="B131" s="140">
        <v>0</v>
      </c>
      <c r="C131" s="140">
        <v>0</v>
      </c>
      <c r="D131" s="140">
        <f t="shared" si="36"/>
        <v>0</v>
      </c>
      <c r="E131" s="140">
        <v>0</v>
      </c>
      <c r="F131" s="140">
        <v>0</v>
      </c>
      <c r="G131" s="140">
        <f t="shared" si="37"/>
        <v>0</v>
      </c>
    </row>
    <row r="132" spans="1:7" x14ac:dyDescent="0.45">
      <c r="A132" s="62" t="s">
        <v>349</v>
      </c>
      <c r="B132" s="140">
        <v>0</v>
      </c>
      <c r="C132" s="140">
        <v>0</v>
      </c>
      <c r="D132" s="140">
        <f t="shared" si="36"/>
        <v>0</v>
      </c>
      <c r="E132" s="140">
        <v>0</v>
      </c>
      <c r="F132" s="140">
        <v>0</v>
      </c>
      <c r="G132" s="140">
        <f t="shared" si="37"/>
        <v>0</v>
      </c>
    </row>
    <row r="133" spans="1:7" x14ac:dyDescent="0.45">
      <c r="A133" s="61" t="s">
        <v>350</v>
      </c>
      <c r="B133" s="140">
        <f>SUM(B134:B136)</f>
        <v>0</v>
      </c>
      <c r="C133" s="140">
        <f t="shared" ref="C133:G133" si="38">SUM(C134:C136)</f>
        <v>0</v>
      </c>
      <c r="D133" s="140">
        <f t="shared" si="38"/>
        <v>0</v>
      </c>
      <c r="E133" s="140">
        <f t="shared" si="38"/>
        <v>0</v>
      </c>
      <c r="F133" s="140">
        <f t="shared" si="38"/>
        <v>0</v>
      </c>
      <c r="G133" s="140">
        <f t="shared" si="38"/>
        <v>0</v>
      </c>
    </row>
    <row r="134" spans="1:7" x14ac:dyDescent="0.45">
      <c r="A134" s="62" t="s">
        <v>351</v>
      </c>
      <c r="B134" s="140">
        <v>0</v>
      </c>
      <c r="C134" s="140">
        <v>0</v>
      </c>
      <c r="D134" s="140">
        <f t="shared" ref="D134:D157" si="39">B134+C134</f>
        <v>0</v>
      </c>
      <c r="E134" s="140">
        <v>0</v>
      </c>
      <c r="F134" s="140">
        <v>0</v>
      </c>
      <c r="G134" s="140">
        <f t="shared" ref="G134:G136" si="40">D134-E134</f>
        <v>0</v>
      </c>
    </row>
    <row r="135" spans="1:7" x14ac:dyDescent="0.45">
      <c r="A135" s="62" t="s">
        <v>352</v>
      </c>
      <c r="B135" s="140">
        <v>0</v>
      </c>
      <c r="C135" s="140">
        <v>0</v>
      </c>
      <c r="D135" s="140">
        <f t="shared" si="39"/>
        <v>0</v>
      </c>
      <c r="E135" s="140">
        <v>0</v>
      </c>
      <c r="F135" s="140">
        <v>0</v>
      </c>
      <c r="G135" s="140">
        <f t="shared" si="40"/>
        <v>0</v>
      </c>
    </row>
    <row r="136" spans="1:7" x14ac:dyDescent="0.45">
      <c r="A136" s="62" t="s">
        <v>353</v>
      </c>
      <c r="B136" s="140">
        <v>0</v>
      </c>
      <c r="C136" s="140">
        <v>0</v>
      </c>
      <c r="D136" s="140">
        <f t="shared" si="39"/>
        <v>0</v>
      </c>
      <c r="E136" s="140">
        <v>0</v>
      </c>
      <c r="F136" s="140">
        <v>0</v>
      </c>
      <c r="G136" s="140">
        <f t="shared" si="40"/>
        <v>0</v>
      </c>
    </row>
    <row r="137" spans="1:7" x14ac:dyDescent="0.45">
      <c r="A137" s="61" t="s">
        <v>354</v>
      </c>
      <c r="B137" s="140">
        <f>SUM(B138:B142,B144:B145)</f>
        <v>0</v>
      </c>
      <c r="C137" s="140">
        <f t="shared" ref="C137:G137" si="41">SUM(C138:C142,C144:C145)</f>
        <v>0</v>
      </c>
      <c r="D137" s="140">
        <f t="shared" si="41"/>
        <v>0</v>
      </c>
      <c r="E137" s="140">
        <f t="shared" si="41"/>
        <v>0</v>
      </c>
      <c r="F137" s="140">
        <f t="shared" si="41"/>
        <v>0</v>
      </c>
      <c r="G137" s="140">
        <f t="shared" si="41"/>
        <v>0</v>
      </c>
    </row>
    <row r="138" spans="1:7" x14ac:dyDescent="0.45">
      <c r="A138" s="62" t="s">
        <v>355</v>
      </c>
      <c r="B138" s="140">
        <v>0</v>
      </c>
      <c r="C138" s="140">
        <v>0</v>
      </c>
      <c r="D138" s="140">
        <f t="shared" si="39"/>
        <v>0</v>
      </c>
      <c r="E138" s="140">
        <v>0</v>
      </c>
      <c r="F138" s="140">
        <v>0</v>
      </c>
      <c r="G138" s="140">
        <f t="shared" ref="G138:G145" si="42">D138-E138</f>
        <v>0</v>
      </c>
    </row>
    <row r="139" spans="1:7" x14ac:dyDescent="0.45">
      <c r="A139" s="62" t="s">
        <v>356</v>
      </c>
      <c r="B139" s="140">
        <v>0</v>
      </c>
      <c r="C139" s="140">
        <v>0</v>
      </c>
      <c r="D139" s="140">
        <f t="shared" si="39"/>
        <v>0</v>
      </c>
      <c r="E139" s="140">
        <v>0</v>
      </c>
      <c r="F139" s="140">
        <v>0</v>
      </c>
      <c r="G139" s="140">
        <f t="shared" si="42"/>
        <v>0</v>
      </c>
    </row>
    <row r="140" spans="1:7" x14ac:dyDescent="0.45">
      <c r="A140" s="62" t="s">
        <v>357</v>
      </c>
      <c r="B140" s="140">
        <v>0</v>
      </c>
      <c r="C140" s="140">
        <v>0</v>
      </c>
      <c r="D140" s="140">
        <f t="shared" si="39"/>
        <v>0</v>
      </c>
      <c r="E140" s="140">
        <v>0</v>
      </c>
      <c r="F140" s="140">
        <v>0</v>
      </c>
      <c r="G140" s="140">
        <f t="shared" si="42"/>
        <v>0</v>
      </c>
    </row>
    <row r="141" spans="1:7" x14ac:dyDescent="0.45">
      <c r="A141" s="62" t="s">
        <v>358</v>
      </c>
      <c r="B141" s="140">
        <v>0</v>
      </c>
      <c r="C141" s="140">
        <v>0</v>
      </c>
      <c r="D141" s="140">
        <f t="shared" si="39"/>
        <v>0</v>
      </c>
      <c r="E141" s="140">
        <v>0</v>
      </c>
      <c r="F141" s="140">
        <v>0</v>
      </c>
      <c r="G141" s="140">
        <f t="shared" si="42"/>
        <v>0</v>
      </c>
    </row>
    <row r="142" spans="1:7" x14ac:dyDescent="0.45">
      <c r="A142" s="62" t="s">
        <v>359</v>
      </c>
      <c r="B142" s="140">
        <v>0</v>
      </c>
      <c r="C142" s="140">
        <v>0</v>
      </c>
      <c r="D142" s="140">
        <f t="shared" si="39"/>
        <v>0</v>
      </c>
      <c r="E142" s="140">
        <v>0</v>
      </c>
      <c r="F142" s="140">
        <v>0</v>
      </c>
      <c r="G142" s="140">
        <f t="shared" si="42"/>
        <v>0</v>
      </c>
    </row>
    <row r="143" spans="1:7" x14ac:dyDescent="0.45">
      <c r="A143" s="62" t="s">
        <v>360</v>
      </c>
      <c r="B143" s="140">
        <v>0</v>
      </c>
      <c r="C143" s="140">
        <v>0</v>
      </c>
      <c r="D143" s="140">
        <f t="shared" si="39"/>
        <v>0</v>
      </c>
      <c r="E143" s="140">
        <v>0</v>
      </c>
      <c r="F143" s="140">
        <v>0</v>
      </c>
      <c r="G143" s="140">
        <f t="shared" si="42"/>
        <v>0</v>
      </c>
    </row>
    <row r="144" spans="1:7" x14ac:dyDescent="0.45">
      <c r="A144" s="62" t="s">
        <v>361</v>
      </c>
      <c r="B144" s="140">
        <v>0</v>
      </c>
      <c r="C144" s="140">
        <v>0</v>
      </c>
      <c r="D144" s="140">
        <f t="shared" si="39"/>
        <v>0</v>
      </c>
      <c r="E144" s="140">
        <v>0</v>
      </c>
      <c r="F144" s="140">
        <v>0</v>
      </c>
      <c r="G144" s="140">
        <f t="shared" si="42"/>
        <v>0</v>
      </c>
    </row>
    <row r="145" spans="1:7" x14ac:dyDescent="0.45">
      <c r="A145" s="62" t="s">
        <v>362</v>
      </c>
      <c r="B145" s="140">
        <v>0</v>
      </c>
      <c r="C145" s="140">
        <v>0</v>
      </c>
      <c r="D145" s="140">
        <f t="shared" si="39"/>
        <v>0</v>
      </c>
      <c r="E145" s="140">
        <v>0</v>
      </c>
      <c r="F145" s="140">
        <v>0</v>
      </c>
      <c r="G145" s="140">
        <f t="shared" si="42"/>
        <v>0</v>
      </c>
    </row>
    <row r="146" spans="1:7" x14ac:dyDescent="0.45">
      <c r="A146" s="61" t="s">
        <v>363</v>
      </c>
      <c r="B146" s="140">
        <f>SUM(B147:B149)</f>
        <v>0</v>
      </c>
      <c r="C146" s="140">
        <f t="shared" ref="C146:G146" si="43">SUM(C147:C149)</f>
        <v>0</v>
      </c>
      <c r="D146" s="140">
        <f t="shared" si="43"/>
        <v>0</v>
      </c>
      <c r="E146" s="140">
        <f t="shared" si="43"/>
        <v>0</v>
      </c>
      <c r="F146" s="140">
        <f t="shared" si="43"/>
        <v>0</v>
      </c>
      <c r="G146" s="140">
        <f t="shared" si="43"/>
        <v>0</v>
      </c>
    </row>
    <row r="147" spans="1:7" x14ac:dyDescent="0.45">
      <c r="A147" s="62" t="s">
        <v>364</v>
      </c>
      <c r="B147" s="140">
        <v>0</v>
      </c>
      <c r="C147" s="140">
        <v>0</v>
      </c>
      <c r="D147" s="140">
        <f t="shared" si="39"/>
        <v>0</v>
      </c>
      <c r="E147" s="140">
        <v>0</v>
      </c>
      <c r="F147" s="140">
        <v>0</v>
      </c>
      <c r="G147" s="140">
        <f t="shared" ref="G147:G149" si="44">D147-E147</f>
        <v>0</v>
      </c>
    </row>
    <row r="148" spans="1:7" x14ac:dyDescent="0.45">
      <c r="A148" s="62" t="s">
        <v>365</v>
      </c>
      <c r="B148" s="140">
        <v>0</v>
      </c>
      <c r="C148" s="140">
        <v>0</v>
      </c>
      <c r="D148" s="140">
        <f t="shared" si="39"/>
        <v>0</v>
      </c>
      <c r="E148" s="140">
        <v>0</v>
      </c>
      <c r="F148" s="140">
        <v>0</v>
      </c>
      <c r="G148" s="140">
        <f t="shared" si="44"/>
        <v>0</v>
      </c>
    </row>
    <row r="149" spans="1:7" x14ac:dyDescent="0.45">
      <c r="A149" s="62" t="s">
        <v>366</v>
      </c>
      <c r="B149" s="140">
        <v>0</v>
      </c>
      <c r="C149" s="140">
        <v>0</v>
      </c>
      <c r="D149" s="140">
        <f t="shared" si="39"/>
        <v>0</v>
      </c>
      <c r="E149" s="140">
        <v>0</v>
      </c>
      <c r="F149" s="140">
        <v>0</v>
      </c>
      <c r="G149" s="140">
        <f t="shared" si="44"/>
        <v>0</v>
      </c>
    </row>
    <row r="150" spans="1:7" x14ac:dyDescent="0.45">
      <c r="A150" s="61" t="s">
        <v>367</v>
      </c>
      <c r="B150" s="140">
        <f>SUM(B151:B157)</f>
        <v>0</v>
      </c>
      <c r="C150" s="140">
        <f t="shared" ref="C150:G150" si="45">SUM(C151:C157)</f>
        <v>0</v>
      </c>
      <c r="D150" s="140">
        <f t="shared" si="45"/>
        <v>0</v>
      </c>
      <c r="E150" s="140">
        <f t="shared" si="45"/>
        <v>0</v>
      </c>
      <c r="F150" s="140">
        <f t="shared" si="45"/>
        <v>0</v>
      </c>
      <c r="G150" s="140">
        <f t="shared" si="45"/>
        <v>0</v>
      </c>
    </row>
    <row r="151" spans="1:7" x14ac:dyDescent="0.45">
      <c r="A151" s="62" t="s">
        <v>368</v>
      </c>
      <c r="B151" s="140">
        <v>0</v>
      </c>
      <c r="C151" s="140">
        <v>0</v>
      </c>
      <c r="D151" s="140">
        <f t="shared" si="39"/>
        <v>0</v>
      </c>
      <c r="E151" s="140">
        <v>0</v>
      </c>
      <c r="F151" s="140">
        <v>0</v>
      </c>
      <c r="G151" s="140">
        <f t="shared" ref="G151:G157" si="46">D151-E151</f>
        <v>0</v>
      </c>
    </row>
    <row r="152" spans="1:7" x14ac:dyDescent="0.45">
      <c r="A152" s="62" t="s">
        <v>369</v>
      </c>
      <c r="B152" s="140">
        <v>0</v>
      </c>
      <c r="C152" s="140">
        <v>0</v>
      </c>
      <c r="D152" s="140">
        <f t="shared" si="39"/>
        <v>0</v>
      </c>
      <c r="E152" s="140">
        <v>0</v>
      </c>
      <c r="F152" s="140">
        <v>0</v>
      </c>
      <c r="G152" s="140">
        <f t="shared" si="46"/>
        <v>0</v>
      </c>
    </row>
    <row r="153" spans="1:7" x14ac:dyDescent="0.45">
      <c r="A153" s="62" t="s">
        <v>370</v>
      </c>
      <c r="B153" s="140">
        <v>0</v>
      </c>
      <c r="C153" s="140">
        <v>0</v>
      </c>
      <c r="D153" s="140">
        <f t="shared" si="39"/>
        <v>0</v>
      </c>
      <c r="E153" s="140">
        <v>0</v>
      </c>
      <c r="F153" s="140">
        <v>0</v>
      </c>
      <c r="G153" s="140">
        <f t="shared" si="46"/>
        <v>0</v>
      </c>
    </row>
    <row r="154" spans="1:7" x14ac:dyDescent="0.45">
      <c r="A154" s="64" t="s">
        <v>371</v>
      </c>
      <c r="B154" s="140">
        <v>0</v>
      </c>
      <c r="C154" s="140">
        <v>0</v>
      </c>
      <c r="D154" s="140">
        <f t="shared" si="39"/>
        <v>0</v>
      </c>
      <c r="E154" s="140">
        <v>0</v>
      </c>
      <c r="F154" s="140">
        <v>0</v>
      </c>
      <c r="G154" s="140">
        <f t="shared" si="46"/>
        <v>0</v>
      </c>
    </row>
    <row r="155" spans="1:7" x14ac:dyDescent="0.45">
      <c r="A155" s="62" t="s">
        <v>372</v>
      </c>
      <c r="B155" s="140">
        <v>0</v>
      </c>
      <c r="C155" s="140">
        <v>0</v>
      </c>
      <c r="D155" s="140">
        <f t="shared" si="39"/>
        <v>0</v>
      </c>
      <c r="E155" s="140">
        <v>0</v>
      </c>
      <c r="F155" s="140">
        <v>0</v>
      </c>
      <c r="G155" s="140">
        <f t="shared" si="46"/>
        <v>0</v>
      </c>
    </row>
    <row r="156" spans="1:7" x14ac:dyDescent="0.45">
      <c r="A156" s="62" t="s">
        <v>373</v>
      </c>
      <c r="B156" s="140">
        <v>0</v>
      </c>
      <c r="C156" s="140">
        <v>0</v>
      </c>
      <c r="D156" s="140">
        <f t="shared" si="39"/>
        <v>0</v>
      </c>
      <c r="E156" s="140">
        <v>0</v>
      </c>
      <c r="F156" s="140">
        <v>0</v>
      </c>
      <c r="G156" s="140">
        <f t="shared" si="46"/>
        <v>0</v>
      </c>
    </row>
    <row r="157" spans="1:7" x14ac:dyDescent="0.45">
      <c r="A157" s="62" t="s">
        <v>374</v>
      </c>
      <c r="B157" s="140">
        <v>0</v>
      </c>
      <c r="C157" s="140">
        <v>0</v>
      </c>
      <c r="D157" s="140">
        <f t="shared" si="39"/>
        <v>0</v>
      </c>
      <c r="E157" s="140">
        <v>0</v>
      </c>
      <c r="F157" s="140">
        <v>0</v>
      </c>
      <c r="G157" s="140">
        <f t="shared" si="46"/>
        <v>0</v>
      </c>
    </row>
    <row r="158" spans="1:7" x14ac:dyDescent="0.45">
      <c r="A158" s="65"/>
      <c r="B158" s="142"/>
      <c r="C158" s="142"/>
      <c r="D158" s="142"/>
      <c r="E158" s="142"/>
      <c r="F158" s="142"/>
      <c r="G158" s="142"/>
    </row>
    <row r="159" spans="1:7" x14ac:dyDescent="0.45">
      <c r="A159" s="25" t="s">
        <v>376</v>
      </c>
      <c r="B159" s="139">
        <f>B9+B84</f>
        <v>13857955.52</v>
      </c>
      <c r="C159" s="139">
        <f t="shared" ref="C159:G159" si="47">C9+C84</f>
        <v>1344206.6800000002</v>
      </c>
      <c r="D159" s="139">
        <f t="shared" si="47"/>
        <v>15202162.199999999</v>
      </c>
      <c r="E159" s="139">
        <f t="shared" si="47"/>
        <v>7518993.0599999987</v>
      </c>
      <c r="F159" s="139">
        <f t="shared" si="47"/>
        <v>7518993.0599999987</v>
      </c>
      <c r="G159" s="139">
        <f t="shared" si="47"/>
        <v>7683169.1399999997</v>
      </c>
    </row>
    <row r="160" spans="1:7" x14ac:dyDescent="0.45">
      <c r="A160" s="45"/>
      <c r="B160" s="143"/>
      <c r="C160" s="143"/>
      <c r="D160" s="143"/>
      <c r="E160" s="143"/>
      <c r="F160" s="143"/>
      <c r="G160" s="143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6"/>
  <sheetViews>
    <sheetView showGridLines="0" zoomScale="75" zoomScaleNormal="75" workbookViewId="0">
      <selection activeCell="C21" sqref="C21"/>
    </sheetView>
    <sheetView workbookViewId="1">
      <selection sqref="A1:G1"/>
    </sheetView>
  </sheetViews>
  <sheetFormatPr baseColWidth="10" defaultColWidth="11" defaultRowHeight="14.25" x14ac:dyDescent="0.45"/>
  <cols>
    <col min="1" max="1" width="65.06640625" bestFit="1" customWidth="1"/>
    <col min="2" max="2" width="22.265625" bestFit="1" customWidth="1"/>
    <col min="3" max="3" width="19.86328125" bestFit="1" customWidth="1"/>
    <col min="4" max="6" width="22.265625" bestFit="1" customWidth="1"/>
    <col min="7" max="7" width="19.86328125" bestFit="1" customWidth="1"/>
  </cols>
  <sheetData>
    <row r="1" spans="1:7" ht="35.450000000000003" customHeight="1" x14ac:dyDescent="0.45">
      <c r="A1" s="166" t="s">
        <v>377</v>
      </c>
      <c r="B1" s="179"/>
      <c r="C1" s="179"/>
      <c r="D1" s="179"/>
      <c r="E1" s="179"/>
      <c r="F1" s="179"/>
      <c r="G1" s="180"/>
    </row>
    <row r="2" spans="1:7" ht="15" customHeight="1" x14ac:dyDescent="0.45">
      <c r="A2" s="169" t="str">
        <f>'Formato 1'!A2</f>
        <v xml:space="preserve"> Sistema para el Desarrollo Integral de la Familia del Municipio de Cortázar, Gto.</v>
      </c>
      <c r="B2" s="170"/>
      <c r="C2" s="170"/>
      <c r="D2" s="170"/>
      <c r="E2" s="170"/>
      <c r="F2" s="170"/>
      <c r="G2" s="171"/>
    </row>
    <row r="3" spans="1:7" ht="15" customHeight="1" x14ac:dyDescent="0.45">
      <c r="A3" s="160" t="s">
        <v>294</v>
      </c>
      <c r="B3" s="161"/>
      <c r="C3" s="161"/>
      <c r="D3" s="161"/>
      <c r="E3" s="161"/>
      <c r="F3" s="161"/>
      <c r="G3" s="162"/>
    </row>
    <row r="4" spans="1:7" ht="15" customHeight="1" x14ac:dyDescent="0.45">
      <c r="A4" s="113" t="s">
        <v>378</v>
      </c>
      <c r="B4" s="114"/>
      <c r="C4" s="114"/>
      <c r="D4" s="114"/>
      <c r="E4" s="114"/>
      <c r="F4" s="114"/>
      <c r="G4" s="115"/>
    </row>
    <row r="5" spans="1:7" ht="15" customHeight="1" x14ac:dyDescent="0.45">
      <c r="A5" s="160" t="str">
        <f>'Formato 3'!A4</f>
        <v>Del 01 de enero al 30 de junio de 2026</v>
      </c>
      <c r="B5" s="161"/>
      <c r="C5" s="161"/>
      <c r="D5" s="161"/>
      <c r="E5" s="161"/>
      <c r="F5" s="161"/>
      <c r="G5" s="162"/>
    </row>
    <row r="6" spans="1:7" x14ac:dyDescent="0.45">
      <c r="A6" s="163" t="s">
        <v>2</v>
      </c>
      <c r="B6" s="164"/>
      <c r="C6" s="164"/>
      <c r="D6" s="164"/>
      <c r="E6" s="164"/>
      <c r="F6" s="164"/>
      <c r="G6" s="165"/>
    </row>
    <row r="7" spans="1:7" ht="15" customHeight="1" x14ac:dyDescent="0.45">
      <c r="A7" s="174" t="s">
        <v>5</v>
      </c>
      <c r="B7" s="176" t="s">
        <v>296</v>
      </c>
      <c r="C7" s="176"/>
      <c r="D7" s="176"/>
      <c r="E7" s="176"/>
      <c r="F7" s="176"/>
      <c r="G7" s="178" t="s">
        <v>297</v>
      </c>
    </row>
    <row r="8" spans="1:7" ht="28.5" x14ac:dyDescent="0.45">
      <c r="A8" s="175"/>
      <c r="B8" s="21" t="s">
        <v>202</v>
      </c>
      <c r="C8" s="7" t="s">
        <v>228</v>
      </c>
      <c r="D8" s="21" t="s">
        <v>229</v>
      </c>
      <c r="E8" s="21" t="s">
        <v>187</v>
      </c>
      <c r="F8" s="21" t="s">
        <v>203</v>
      </c>
      <c r="G8" s="177"/>
    </row>
    <row r="9" spans="1:7" ht="15.75" customHeight="1" x14ac:dyDescent="0.45">
      <c r="A9" s="22" t="s">
        <v>379</v>
      </c>
      <c r="B9" s="146">
        <f>SUM(B10:B21)</f>
        <v>6377955.5199999996</v>
      </c>
      <c r="C9" s="146">
        <f t="shared" ref="C9:G9" si="0">SUM(C10:C21)</f>
        <v>1336206.68</v>
      </c>
      <c r="D9" s="146">
        <f t="shared" si="0"/>
        <v>7714162.2000000002</v>
      </c>
      <c r="E9" s="146">
        <f t="shared" si="0"/>
        <v>5191202.62</v>
      </c>
      <c r="F9" s="146">
        <f t="shared" si="0"/>
        <v>5191202.62</v>
      </c>
      <c r="G9" s="146">
        <f t="shared" si="0"/>
        <v>2522959.58</v>
      </c>
    </row>
    <row r="10" spans="1:7" x14ac:dyDescent="0.45">
      <c r="A10" s="51" t="s">
        <v>540</v>
      </c>
      <c r="B10" s="144">
        <v>323715.71999999997</v>
      </c>
      <c r="C10" s="144">
        <v>-5290.02</v>
      </c>
      <c r="D10" s="145">
        <f>B10+C10</f>
        <v>318425.69999999995</v>
      </c>
      <c r="E10" s="144">
        <v>220710.74</v>
      </c>
      <c r="F10" s="144">
        <v>220710.74</v>
      </c>
      <c r="G10" s="145">
        <f>D10-E10</f>
        <v>97714.959999999963</v>
      </c>
    </row>
    <row r="11" spans="1:7" x14ac:dyDescent="0.45">
      <c r="A11" s="51" t="s">
        <v>541</v>
      </c>
      <c r="B11" s="144">
        <v>207632.89</v>
      </c>
      <c r="C11" s="144">
        <v>6589.02</v>
      </c>
      <c r="D11" s="145">
        <f t="shared" ref="D11:D20" si="1">B11+C11</f>
        <v>214221.91</v>
      </c>
      <c r="E11" s="144">
        <v>148735.29</v>
      </c>
      <c r="F11" s="144">
        <v>148735.29</v>
      </c>
      <c r="G11" s="145">
        <f t="shared" ref="G11:G20" si="2">D11-E11</f>
        <v>65486.619999999995</v>
      </c>
    </row>
    <row r="12" spans="1:7" x14ac:dyDescent="0.45">
      <c r="A12" s="51" t="s">
        <v>542</v>
      </c>
      <c r="B12" s="144">
        <v>152413.57</v>
      </c>
      <c r="C12" s="144">
        <v>1016.07</v>
      </c>
      <c r="D12" s="145">
        <f t="shared" si="1"/>
        <v>153429.64000000001</v>
      </c>
      <c r="E12" s="144">
        <v>106678.87</v>
      </c>
      <c r="F12" s="144">
        <v>106678.87</v>
      </c>
      <c r="G12" s="145">
        <f t="shared" si="2"/>
        <v>46750.770000000019</v>
      </c>
    </row>
    <row r="13" spans="1:7" x14ac:dyDescent="0.45">
      <c r="A13" s="51" t="s">
        <v>543</v>
      </c>
      <c r="B13" s="144">
        <v>782080.07</v>
      </c>
      <c r="C13" s="144">
        <v>7099.83</v>
      </c>
      <c r="D13" s="145">
        <f t="shared" si="1"/>
        <v>789179.89999999991</v>
      </c>
      <c r="E13" s="144">
        <v>379609.96</v>
      </c>
      <c r="F13" s="144">
        <v>379609.96</v>
      </c>
      <c r="G13" s="145">
        <f t="shared" si="2"/>
        <v>409569.93999999989</v>
      </c>
    </row>
    <row r="14" spans="1:7" x14ac:dyDescent="0.45">
      <c r="A14" s="51" t="s">
        <v>544</v>
      </c>
      <c r="B14" s="144">
        <v>263606.15999999997</v>
      </c>
      <c r="C14" s="144">
        <v>15096.57</v>
      </c>
      <c r="D14" s="145">
        <f t="shared" si="1"/>
        <v>278702.73</v>
      </c>
      <c r="E14" s="144">
        <v>195334.19</v>
      </c>
      <c r="F14" s="144">
        <v>195334.19</v>
      </c>
      <c r="G14" s="145">
        <f t="shared" si="2"/>
        <v>83368.539999999979</v>
      </c>
    </row>
    <row r="15" spans="1:7" x14ac:dyDescent="0.45">
      <c r="A15" s="51" t="s">
        <v>545</v>
      </c>
      <c r="B15" s="144">
        <v>286574.40000000002</v>
      </c>
      <c r="C15" s="144">
        <v>1910.63</v>
      </c>
      <c r="D15" s="145">
        <f t="shared" si="1"/>
        <v>288485.03000000003</v>
      </c>
      <c r="E15" s="144">
        <v>202512.95</v>
      </c>
      <c r="F15" s="144">
        <v>202512.95</v>
      </c>
      <c r="G15" s="145">
        <f t="shared" si="2"/>
        <v>85972.080000000016</v>
      </c>
    </row>
    <row r="16" spans="1:7" x14ac:dyDescent="0.45">
      <c r="A16" s="51" t="s">
        <v>546</v>
      </c>
      <c r="B16" s="144">
        <v>254904</v>
      </c>
      <c r="C16" s="144">
        <v>8224.2099999999991</v>
      </c>
      <c r="D16" s="145">
        <f t="shared" si="1"/>
        <v>263128.21000000002</v>
      </c>
      <c r="E16" s="144">
        <v>186656.61</v>
      </c>
      <c r="F16" s="144">
        <v>186656.61</v>
      </c>
      <c r="G16" s="145">
        <f t="shared" si="2"/>
        <v>76471.600000000035</v>
      </c>
    </row>
    <row r="17" spans="1:7" x14ac:dyDescent="0.45">
      <c r="A17" s="51" t="s">
        <v>547</v>
      </c>
      <c r="B17" s="144">
        <v>235939.4</v>
      </c>
      <c r="C17" s="144">
        <v>3818.11</v>
      </c>
      <c r="D17" s="145">
        <f t="shared" si="1"/>
        <v>239757.50999999998</v>
      </c>
      <c r="E17" s="144">
        <v>174435.68</v>
      </c>
      <c r="F17" s="144">
        <v>174435.68</v>
      </c>
      <c r="G17" s="145">
        <f t="shared" si="2"/>
        <v>65321.829999999987</v>
      </c>
    </row>
    <row r="18" spans="1:7" x14ac:dyDescent="0.45">
      <c r="A18" s="51" t="s">
        <v>548</v>
      </c>
      <c r="B18" s="144">
        <v>52575.11</v>
      </c>
      <c r="C18" s="144">
        <v>350.47</v>
      </c>
      <c r="D18" s="145">
        <f t="shared" si="1"/>
        <v>52925.58</v>
      </c>
      <c r="E18" s="144">
        <v>37153</v>
      </c>
      <c r="F18" s="144">
        <v>37153</v>
      </c>
      <c r="G18" s="145">
        <f t="shared" si="2"/>
        <v>15772.580000000002</v>
      </c>
    </row>
    <row r="19" spans="1:7" x14ac:dyDescent="0.45">
      <c r="A19" s="51" t="s">
        <v>549</v>
      </c>
      <c r="B19" s="144">
        <v>163222.79999999999</v>
      </c>
      <c r="C19" s="144">
        <v>1088.04</v>
      </c>
      <c r="D19" s="145">
        <f t="shared" si="1"/>
        <v>164310.84</v>
      </c>
      <c r="E19" s="144">
        <v>115343.86</v>
      </c>
      <c r="F19" s="144">
        <v>115343.86</v>
      </c>
      <c r="G19" s="145">
        <f t="shared" si="2"/>
        <v>48966.979999999996</v>
      </c>
    </row>
    <row r="20" spans="1:7" x14ac:dyDescent="0.45">
      <c r="A20" s="51" t="s">
        <v>550</v>
      </c>
      <c r="B20" s="144">
        <v>3655291.4</v>
      </c>
      <c r="C20" s="144">
        <v>1296303.75</v>
      </c>
      <c r="D20" s="145">
        <f t="shared" si="1"/>
        <v>4951595.1500000004</v>
      </c>
      <c r="E20" s="144">
        <v>3424031.47</v>
      </c>
      <c r="F20" s="144">
        <v>3424031.47</v>
      </c>
      <c r="G20" s="145">
        <f t="shared" si="2"/>
        <v>1527563.6800000002</v>
      </c>
    </row>
    <row r="21" spans="1:7" x14ac:dyDescent="0.45">
      <c r="A21" s="26"/>
      <c r="B21" s="39"/>
      <c r="C21" s="39"/>
      <c r="D21" s="39"/>
      <c r="E21" s="39"/>
      <c r="F21" s="39"/>
      <c r="G21" s="39"/>
    </row>
    <row r="22" spans="1:7" x14ac:dyDescent="0.45">
      <c r="A22" s="3" t="s">
        <v>380</v>
      </c>
      <c r="B22" s="147">
        <f>SUM(B23:B34)</f>
        <v>7480000</v>
      </c>
      <c r="C22" s="147">
        <f t="shared" ref="C22:G22" si="3">SUM(C23:C34)</f>
        <v>8000</v>
      </c>
      <c r="D22" s="147">
        <f t="shared" si="3"/>
        <v>7488000</v>
      </c>
      <c r="E22" s="147">
        <f t="shared" si="3"/>
        <v>2327790.44</v>
      </c>
      <c r="F22" s="147">
        <f t="shared" si="3"/>
        <v>2327790.44</v>
      </c>
      <c r="G22" s="147">
        <f t="shared" si="3"/>
        <v>5160209.5599999996</v>
      </c>
    </row>
    <row r="23" spans="1:7" x14ac:dyDescent="0.45">
      <c r="A23" s="51" t="s">
        <v>540</v>
      </c>
      <c r="B23" s="144">
        <v>568045.34</v>
      </c>
      <c r="C23" s="144">
        <v>6414.31</v>
      </c>
      <c r="D23" s="145">
        <f t="shared" ref="D23:D33" si="4">B23+C23</f>
        <v>574459.65</v>
      </c>
      <c r="E23" s="144">
        <v>160357.5</v>
      </c>
      <c r="F23" s="144">
        <v>160357.5</v>
      </c>
      <c r="G23" s="145">
        <f t="shared" ref="G23:G33" si="5">D23-E23</f>
        <v>414102.15</v>
      </c>
    </row>
    <row r="24" spans="1:7" x14ac:dyDescent="0.45">
      <c r="A24" s="51" t="s">
        <v>541</v>
      </c>
      <c r="B24" s="144">
        <v>361281.21</v>
      </c>
      <c r="C24" s="144">
        <v>4152.6499999999996</v>
      </c>
      <c r="D24" s="145">
        <f t="shared" si="4"/>
        <v>365433.86000000004</v>
      </c>
      <c r="E24" s="144">
        <v>105856.44</v>
      </c>
      <c r="F24" s="144">
        <v>105856.44</v>
      </c>
      <c r="G24" s="145">
        <f t="shared" si="5"/>
        <v>259577.42000000004</v>
      </c>
    </row>
    <row r="25" spans="1:7" x14ac:dyDescent="0.45">
      <c r="A25" s="51" t="s">
        <v>542</v>
      </c>
      <c r="B25" s="144">
        <v>265199.58</v>
      </c>
      <c r="C25" s="144">
        <v>3048.28</v>
      </c>
      <c r="D25" s="145">
        <f t="shared" si="4"/>
        <v>268247.86000000004</v>
      </c>
      <c r="E25" s="144">
        <v>75856.3</v>
      </c>
      <c r="F25" s="144">
        <v>75856.3</v>
      </c>
      <c r="G25" s="145">
        <f t="shared" si="5"/>
        <v>192391.56000000006</v>
      </c>
    </row>
    <row r="26" spans="1:7" x14ac:dyDescent="0.45">
      <c r="A26" s="51" t="s">
        <v>543</v>
      </c>
      <c r="B26" s="144">
        <v>801235.32</v>
      </c>
      <c r="C26" s="144">
        <v>9209.6200000000008</v>
      </c>
      <c r="D26" s="145">
        <f t="shared" si="4"/>
        <v>810444.94</v>
      </c>
      <c r="E26" s="144">
        <v>170769.64</v>
      </c>
      <c r="F26" s="144">
        <v>170769.64</v>
      </c>
      <c r="G26" s="145">
        <f t="shared" si="5"/>
        <v>639675.29999999993</v>
      </c>
    </row>
    <row r="27" spans="1:7" x14ac:dyDescent="0.45">
      <c r="A27" s="51" t="s">
        <v>544</v>
      </c>
      <c r="B27" s="144">
        <v>458674.72</v>
      </c>
      <c r="C27" s="144">
        <v>34617.83</v>
      </c>
      <c r="D27" s="145">
        <f t="shared" si="4"/>
        <v>493292.55</v>
      </c>
      <c r="E27" s="144">
        <v>140140.4</v>
      </c>
      <c r="F27" s="144">
        <v>140140.4</v>
      </c>
      <c r="G27" s="145">
        <f t="shared" si="5"/>
        <v>353152.15</v>
      </c>
    </row>
    <row r="28" spans="1:7" x14ac:dyDescent="0.45">
      <c r="A28" s="51" t="s">
        <v>545</v>
      </c>
      <c r="B28" s="144">
        <v>498639.46</v>
      </c>
      <c r="C28" s="144">
        <v>5731.48</v>
      </c>
      <c r="D28" s="145">
        <f t="shared" si="4"/>
        <v>504370.94</v>
      </c>
      <c r="E28" s="144">
        <v>143287.5</v>
      </c>
      <c r="F28" s="144">
        <v>143287.5</v>
      </c>
      <c r="G28" s="145">
        <f t="shared" si="5"/>
        <v>361083.44</v>
      </c>
    </row>
    <row r="29" spans="1:7" x14ac:dyDescent="0.45">
      <c r="A29" s="51" t="s">
        <v>546</v>
      </c>
      <c r="B29" s="144">
        <v>443532.95</v>
      </c>
      <c r="C29" s="144">
        <v>5098.1000000000004</v>
      </c>
      <c r="D29" s="145">
        <f t="shared" si="4"/>
        <v>448631.05</v>
      </c>
      <c r="E29" s="144">
        <v>127451.5</v>
      </c>
      <c r="F29" s="144">
        <v>127451.5</v>
      </c>
      <c r="G29" s="145">
        <f t="shared" si="5"/>
        <v>321179.55</v>
      </c>
    </row>
    <row r="30" spans="1:7" x14ac:dyDescent="0.45">
      <c r="A30" s="51" t="s">
        <v>547</v>
      </c>
      <c r="B30" s="144">
        <v>401184.56</v>
      </c>
      <c r="C30" s="144">
        <v>4168.78</v>
      </c>
      <c r="D30" s="145">
        <f t="shared" si="4"/>
        <v>405353.34</v>
      </c>
      <c r="E30" s="144">
        <v>116424.5</v>
      </c>
      <c r="F30" s="144">
        <v>116424.5</v>
      </c>
      <c r="G30" s="145">
        <f t="shared" si="5"/>
        <v>288928.84000000003</v>
      </c>
    </row>
    <row r="31" spans="1:7" x14ac:dyDescent="0.45">
      <c r="A31" s="51" t="s">
        <v>548</v>
      </c>
      <c r="B31" s="144">
        <v>91480.7</v>
      </c>
      <c r="C31" s="144">
        <v>1051.51</v>
      </c>
      <c r="D31" s="145">
        <f t="shared" si="4"/>
        <v>92532.209999999992</v>
      </c>
      <c r="E31" s="144">
        <v>26287.5</v>
      </c>
      <c r="F31" s="144">
        <v>26287.5</v>
      </c>
      <c r="G31" s="145">
        <f t="shared" si="5"/>
        <v>66244.709999999992</v>
      </c>
    </row>
    <row r="32" spans="1:7" x14ac:dyDescent="0.45">
      <c r="A32" s="51" t="s">
        <v>549</v>
      </c>
      <c r="B32" s="144">
        <v>284007.65999999997</v>
      </c>
      <c r="C32" s="144">
        <v>3264.46</v>
      </c>
      <c r="D32" s="145">
        <f t="shared" si="4"/>
        <v>287272.12</v>
      </c>
      <c r="E32" s="144">
        <v>81611.199999999997</v>
      </c>
      <c r="F32" s="144">
        <v>81611.199999999997</v>
      </c>
      <c r="G32" s="145">
        <f t="shared" si="5"/>
        <v>205660.91999999998</v>
      </c>
    </row>
    <row r="33" spans="1:7" x14ac:dyDescent="0.45">
      <c r="A33" s="51" t="s">
        <v>550</v>
      </c>
      <c r="B33" s="144">
        <v>3306718.5</v>
      </c>
      <c r="C33" s="144">
        <v>-68757.02</v>
      </c>
      <c r="D33" s="145">
        <f t="shared" si="4"/>
        <v>3237961.48</v>
      </c>
      <c r="E33" s="144">
        <v>1179747.96</v>
      </c>
      <c r="F33" s="144">
        <v>1179747.96</v>
      </c>
      <c r="G33" s="145">
        <f t="shared" si="5"/>
        <v>2058213.52</v>
      </c>
    </row>
    <row r="34" spans="1:7" x14ac:dyDescent="0.45">
      <c r="A34" s="26" t="s">
        <v>151</v>
      </c>
      <c r="B34" s="39"/>
      <c r="C34" s="39"/>
      <c r="D34" s="39"/>
      <c r="E34" s="39"/>
      <c r="F34" s="39"/>
      <c r="G34" s="39"/>
    </row>
    <row r="35" spans="1:7" x14ac:dyDescent="0.45">
      <c r="A35" s="3" t="s">
        <v>376</v>
      </c>
      <c r="B35" s="147">
        <f>B9+B22</f>
        <v>13857955.52</v>
      </c>
      <c r="C35" s="147">
        <f t="shared" ref="C35:F35" si="6">C9+C22</f>
        <v>1344206.68</v>
      </c>
      <c r="D35" s="147">
        <f>B35+C35</f>
        <v>15202162.199999999</v>
      </c>
      <c r="E35" s="147">
        <f t="shared" si="6"/>
        <v>7518993.0600000005</v>
      </c>
      <c r="F35" s="147">
        <f t="shared" si="6"/>
        <v>7518993.0600000005</v>
      </c>
      <c r="G35" s="147">
        <f>D35-E35</f>
        <v>7683169.1399999987</v>
      </c>
    </row>
    <row r="36" spans="1:7" x14ac:dyDescent="0.45">
      <c r="A36" s="45"/>
      <c r="B36" s="45"/>
      <c r="C36" s="45"/>
      <c r="D36" s="45"/>
      <c r="E36" s="45"/>
      <c r="F36" s="45"/>
      <c r="G36" s="45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22 B9:G9 B34:G35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A17" zoomScale="75" zoomScaleNormal="75" workbookViewId="0">
      <selection activeCell="F43" sqref="F43"/>
    </sheetView>
    <sheetView workbookViewId="1">
      <selection sqref="A1:G1"/>
    </sheetView>
  </sheetViews>
  <sheetFormatPr baseColWidth="10" defaultColWidth="11" defaultRowHeight="14.25" x14ac:dyDescent="0.45"/>
  <cols>
    <col min="1" max="1" width="82.86328125" customWidth="1"/>
    <col min="2" max="2" width="22.265625" bestFit="1" customWidth="1"/>
    <col min="3" max="3" width="18.265625" customWidth="1"/>
    <col min="4" max="6" width="22.265625" bestFit="1" customWidth="1"/>
    <col min="7" max="7" width="19.86328125" bestFit="1" customWidth="1"/>
  </cols>
  <sheetData>
    <row r="1" spans="1:7" ht="35.450000000000003" customHeight="1" x14ac:dyDescent="0.45">
      <c r="A1" s="181" t="s">
        <v>381</v>
      </c>
      <c r="B1" s="182"/>
      <c r="C1" s="182"/>
      <c r="D1" s="182"/>
      <c r="E1" s="182"/>
      <c r="F1" s="182"/>
      <c r="G1" s="182"/>
    </row>
    <row r="2" spans="1:7" x14ac:dyDescent="0.45">
      <c r="A2" s="82" t="str">
        <f>'Formato 1'!A2</f>
        <v xml:space="preserve"> Sistema para el Desarrollo Integral de la Familia del Municipio de Cortázar, Gto.</v>
      </c>
      <c r="B2" s="83"/>
      <c r="C2" s="83"/>
      <c r="D2" s="83"/>
      <c r="E2" s="83"/>
      <c r="F2" s="83"/>
      <c r="G2" s="84"/>
    </row>
    <row r="3" spans="1:7" x14ac:dyDescent="0.45">
      <c r="A3" s="85" t="s">
        <v>294</v>
      </c>
      <c r="B3" s="86"/>
      <c r="C3" s="86"/>
      <c r="D3" s="86"/>
      <c r="E3" s="86"/>
      <c r="F3" s="86"/>
      <c r="G3" s="87"/>
    </row>
    <row r="4" spans="1:7" x14ac:dyDescent="0.45">
      <c r="A4" s="85" t="s">
        <v>382</v>
      </c>
      <c r="B4" s="86"/>
      <c r="C4" s="86"/>
      <c r="D4" s="86"/>
      <c r="E4" s="86"/>
      <c r="F4" s="86"/>
      <c r="G4" s="87"/>
    </row>
    <row r="5" spans="1:7" x14ac:dyDescent="0.45">
      <c r="A5" s="85" t="str">
        <f>'Formato 3'!A4</f>
        <v>Del 01 de enero al 30 de junio de 2026</v>
      </c>
      <c r="B5" s="86"/>
      <c r="C5" s="86"/>
      <c r="D5" s="86"/>
      <c r="E5" s="86"/>
      <c r="F5" s="86"/>
      <c r="G5" s="87"/>
    </row>
    <row r="6" spans="1:7" x14ac:dyDescent="0.45">
      <c r="A6" s="88" t="s">
        <v>2</v>
      </c>
      <c r="B6" s="89"/>
      <c r="C6" s="89"/>
      <c r="D6" s="89"/>
      <c r="E6" s="89"/>
      <c r="F6" s="89"/>
      <c r="G6" s="90"/>
    </row>
    <row r="7" spans="1:7" ht="15.75" customHeight="1" x14ac:dyDescent="0.45">
      <c r="A7" s="174" t="s">
        <v>5</v>
      </c>
      <c r="B7" s="163" t="s">
        <v>296</v>
      </c>
      <c r="C7" s="164"/>
      <c r="D7" s="164"/>
      <c r="E7" s="164"/>
      <c r="F7" s="165"/>
      <c r="G7" s="178" t="s">
        <v>297</v>
      </c>
    </row>
    <row r="8" spans="1:7" ht="28.5" x14ac:dyDescent="0.45">
      <c r="A8" s="175"/>
      <c r="B8" s="21" t="s">
        <v>202</v>
      </c>
      <c r="C8" s="7" t="s">
        <v>383</v>
      </c>
      <c r="D8" s="21" t="s">
        <v>299</v>
      </c>
      <c r="E8" s="21" t="s">
        <v>187</v>
      </c>
      <c r="F8" s="27" t="s">
        <v>203</v>
      </c>
      <c r="G8" s="177"/>
    </row>
    <row r="9" spans="1:7" ht="16.5" customHeight="1" x14ac:dyDescent="0.45">
      <c r="A9" s="22" t="s">
        <v>384</v>
      </c>
      <c r="B9" s="148">
        <f>B10+B19+B27+B37</f>
        <v>6377955.5199999996</v>
      </c>
      <c r="C9" s="148">
        <f t="shared" ref="C9:G9" si="0">C10+C19+C27+C37</f>
        <v>1336206.68</v>
      </c>
      <c r="D9" s="148">
        <f t="shared" si="0"/>
        <v>7714162.2000000002</v>
      </c>
      <c r="E9" s="148">
        <f t="shared" si="0"/>
        <v>5191202.62</v>
      </c>
      <c r="F9" s="148">
        <f t="shared" si="0"/>
        <v>5191202.62</v>
      </c>
      <c r="G9" s="148">
        <f t="shared" si="0"/>
        <v>2522959.58</v>
      </c>
    </row>
    <row r="10" spans="1:7" ht="15" customHeight="1" x14ac:dyDescent="0.45">
      <c r="A10" s="47" t="s">
        <v>385</v>
      </c>
      <c r="B10" s="149">
        <f>SUM(B11:B18)</f>
        <v>3655291.4</v>
      </c>
      <c r="C10" s="149">
        <f t="shared" ref="C10:G10" si="1">SUM(C11:C18)</f>
        <v>1296303.75</v>
      </c>
      <c r="D10" s="149">
        <f t="shared" si="1"/>
        <v>4951595.1500000004</v>
      </c>
      <c r="E10" s="149">
        <f t="shared" si="1"/>
        <v>3424031.47</v>
      </c>
      <c r="F10" s="149">
        <f t="shared" si="1"/>
        <v>3424031.47</v>
      </c>
      <c r="G10" s="149">
        <f t="shared" si="1"/>
        <v>1527563.6800000002</v>
      </c>
    </row>
    <row r="11" spans="1:7" x14ac:dyDescent="0.45">
      <c r="A11" s="56" t="s">
        <v>386</v>
      </c>
      <c r="B11" s="149">
        <v>0</v>
      </c>
      <c r="C11" s="149">
        <v>0</v>
      </c>
      <c r="D11" s="149">
        <f>B11+C11</f>
        <v>0</v>
      </c>
      <c r="E11" s="149">
        <v>0</v>
      </c>
      <c r="F11" s="149">
        <v>0</v>
      </c>
      <c r="G11" s="149">
        <f>D11-E11</f>
        <v>0</v>
      </c>
    </row>
    <row r="12" spans="1:7" x14ac:dyDescent="0.45">
      <c r="A12" s="56" t="s">
        <v>387</v>
      </c>
      <c r="B12" s="149">
        <v>0</v>
      </c>
      <c r="C12" s="149">
        <v>0</v>
      </c>
      <c r="D12" s="149">
        <f t="shared" ref="D12:D18" si="2">B12+C12</f>
        <v>0</v>
      </c>
      <c r="E12" s="149">
        <v>0</v>
      </c>
      <c r="F12" s="149">
        <v>0</v>
      </c>
      <c r="G12" s="149">
        <f t="shared" ref="G12:G18" si="3">D12-E12</f>
        <v>0</v>
      </c>
    </row>
    <row r="13" spans="1:7" x14ac:dyDescent="0.45">
      <c r="A13" s="56" t="s">
        <v>388</v>
      </c>
      <c r="B13" s="149">
        <v>0</v>
      </c>
      <c r="C13" s="149">
        <v>0</v>
      </c>
      <c r="D13" s="149">
        <f t="shared" si="2"/>
        <v>0</v>
      </c>
      <c r="E13" s="149">
        <v>0</v>
      </c>
      <c r="F13" s="149">
        <v>0</v>
      </c>
      <c r="G13" s="149">
        <f t="shared" si="3"/>
        <v>0</v>
      </c>
    </row>
    <row r="14" spans="1:7" x14ac:dyDescent="0.45">
      <c r="A14" s="56" t="s">
        <v>389</v>
      </c>
      <c r="B14" s="149">
        <v>0</v>
      </c>
      <c r="C14" s="149">
        <v>0</v>
      </c>
      <c r="D14" s="149">
        <f t="shared" si="2"/>
        <v>0</v>
      </c>
      <c r="E14" s="149">
        <v>0</v>
      </c>
      <c r="F14" s="149">
        <v>0</v>
      </c>
      <c r="G14" s="149">
        <f t="shared" si="3"/>
        <v>0</v>
      </c>
    </row>
    <row r="15" spans="1:7" x14ac:dyDescent="0.45">
      <c r="A15" s="56" t="s">
        <v>390</v>
      </c>
      <c r="B15" s="150">
        <v>3655291.4</v>
      </c>
      <c r="C15" s="150">
        <v>1296303.75</v>
      </c>
      <c r="D15" s="149">
        <f t="shared" si="2"/>
        <v>4951595.1500000004</v>
      </c>
      <c r="E15" s="150">
        <v>3424031.47</v>
      </c>
      <c r="F15" s="150">
        <v>3424031.47</v>
      </c>
      <c r="G15" s="149">
        <f t="shared" si="3"/>
        <v>1527563.6800000002</v>
      </c>
    </row>
    <row r="16" spans="1:7" x14ac:dyDescent="0.45">
      <c r="A16" s="56" t="s">
        <v>391</v>
      </c>
      <c r="B16" s="149">
        <v>0</v>
      </c>
      <c r="C16" s="149">
        <v>0</v>
      </c>
      <c r="D16" s="149">
        <f t="shared" si="2"/>
        <v>0</v>
      </c>
      <c r="E16" s="149">
        <v>0</v>
      </c>
      <c r="F16" s="149">
        <v>0</v>
      </c>
      <c r="G16" s="149">
        <f t="shared" si="3"/>
        <v>0</v>
      </c>
    </row>
    <row r="17" spans="1:7" x14ac:dyDescent="0.45">
      <c r="A17" s="56" t="s">
        <v>392</v>
      </c>
      <c r="B17" s="149">
        <v>0</v>
      </c>
      <c r="C17" s="149">
        <v>0</v>
      </c>
      <c r="D17" s="149">
        <f t="shared" si="2"/>
        <v>0</v>
      </c>
      <c r="E17" s="149">
        <v>0</v>
      </c>
      <c r="F17" s="149">
        <v>0</v>
      </c>
      <c r="G17" s="149">
        <f t="shared" si="3"/>
        <v>0</v>
      </c>
    </row>
    <row r="18" spans="1:7" x14ac:dyDescent="0.45">
      <c r="A18" s="56" t="s">
        <v>393</v>
      </c>
      <c r="B18" s="149">
        <v>0</v>
      </c>
      <c r="C18" s="149">
        <v>0</v>
      </c>
      <c r="D18" s="149">
        <f t="shared" si="2"/>
        <v>0</v>
      </c>
      <c r="E18" s="149">
        <v>0</v>
      </c>
      <c r="F18" s="149">
        <v>0</v>
      </c>
      <c r="G18" s="149">
        <f t="shared" si="3"/>
        <v>0</v>
      </c>
    </row>
    <row r="19" spans="1:7" x14ac:dyDescent="0.45">
      <c r="A19" s="47" t="s">
        <v>394</v>
      </c>
      <c r="B19" s="149">
        <f>SUM(B20:B26)</f>
        <v>2722664.12</v>
      </c>
      <c r="C19" s="149">
        <f t="shared" ref="C19:G19" si="4">SUM(C20:C26)</f>
        <v>39902.93</v>
      </c>
      <c r="D19" s="149">
        <f t="shared" si="4"/>
        <v>2762567.05</v>
      </c>
      <c r="E19" s="149">
        <f t="shared" si="4"/>
        <v>1767171.15</v>
      </c>
      <c r="F19" s="149">
        <f t="shared" si="4"/>
        <v>1767171.15</v>
      </c>
      <c r="G19" s="149">
        <f t="shared" si="4"/>
        <v>995395.89999999991</v>
      </c>
    </row>
    <row r="20" spans="1:7" x14ac:dyDescent="0.45">
      <c r="A20" s="56" t="s">
        <v>395</v>
      </c>
      <c r="B20" s="149">
        <v>0</v>
      </c>
      <c r="C20" s="149">
        <v>0</v>
      </c>
      <c r="D20" s="149">
        <f t="shared" ref="D20:D26" si="5">B20+C20</f>
        <v>0</v>
      </c>
      <c r="E20" s="149">
        <v>0</v>
      </c>
      <c r="F20" s="149">
        <v>0</v>
      </c>
      <c r="G20" s="149">
        <f t="shared" ref="G20:G26" si="6">D20-E20</f>
        <v>0</v>
      </c>
    </row>
    <row r="21" spans="1:7" x14ac:dyDescent="0.45">
      <c r="A21" s="56" t="s">
        <v>396</v>
      </c>
      <c r="B21" s="149">
        <v>0</v>
      </c>
      <c r="C21" s="149">
        <v>0</v>
      </c>
      <c r="D21" s="149">
        <f t="shared" si="5"/>
        <v>0</v>
      </c>
      <c r="E21" s="149">
        <v>0</v>
      </c>
      <c r="F21" s="149">
        <v>0</v>
      </c>
      <c r="G21" s="149">
        <f t="shared" si="6"/>
        <v>0</v>
      </c>
    </row>
    <row r="22" spans="1:7" x14ac:dyDescent="0.45">
      <c r="A22" s="56" t="s">
        <v>397</v>
      </c>
      <c r="B22" s="150">
        <v>323715.71999999997</v>
      </c>
      <c r="C22" s="150">
        <v>-5290.02</v>
      </c>
      <c r="D22" s="149">
        <f t="shared" si="5"/>
        <v>318425.69999999995</v>
      </c>
      <c r="E22" s="150">
        <v>220710.74</v>
      </c>
      <c r="F22" s="150">
        <v>220710.74</v>
      </c>
      <c r="G22" s="149">
        <f t="shared" si="6"/>
        <v>97714.959999999963</v>
      </c>
    </row>
    <row r="23" spans="1:7" x14ac:dyDescent="0.45">
      <c r="A23" s="56" t="s">
        <v>398</v>
      </c>
      <c r="B23" s="149">
        <v>0</v>
      </c>
      <c r="C23" s="149">
        <v>0</v>
      </c>
      <c r="D23" s="149">
        <f t="shared" si="5"/>
        <v>0</v>
      </c>
      <c r="E23" s="149">
        <v>0</v>
      </c>
      <c r="F23" s="149">
        <v>0</v>
      </c>
      <c r="G23" s="149">
        <f t="shared" si="6"/>
        <v>0</v>
      </c>
    </row>
    <row r="24" spans="1:7" x14ac:dyDescent="0.45">
      <c r="A24" s="56" t="s">
        <v>399</v>
      </c>
      <c r="B24" s="150">
        <v>286574.40000000002</v>
      </c>
      <c r="C24" s="150">
        <v>1910.63</v>
      </c>
      <c r="D24" s="149">
        <f t="shared" si="5"/>
        <v>288485.03000000003</v>
      </c>
      <c r="E24" s="150">
        <v>202512.95</v>
      </c>
      <c r="F24" s="150">
        <v>202512.95</v>
      </c>
      <c r="G24" s="149">
        <f t="shared" si="6"/>
        <v>85972.080000000016</v>
      </c>
    </row>
    <row r="25" spans="1:7" x14ac:dyDescent="0.45">
      <c r="A25" s="56" t="s">
        <v>400</v>
      </c>
      <c r="B25" s="150">
        <v>2112374</v>
      </c>
      <c r="C25" s="150">
        <v>43282.32</v>
      </c>
      <c r="D25" s="149">
        <f t="shared" si="5"/>
        <v>2155656.3199999998</v>
      </c>
      <c r="E25" s="150">
        <v>1343947.46</v>
      </c>
      <c r="F25" s="150">
        <v>1343947.46</v>
      </c>
      <c r="G25" s="149">
        <f t="shared" si="6"/>
        <v>811708.85999999987</v>
      </c>
    </row>
    <row r="26" spans="1:7" x14ac:dyDescent="0.45">
      <c r="A26" s="56" t="s">
        <v>401</v>
      </c>
      <c r="B26" s="149">
        <v>0</v>
      </c>
      <c r="C26" s="149">
        <v>0</v>
      </c>
      <c r="D26" s="149">
        <f t="shared" si="5"/>
        <v>0</v>
      </c>
      <c r="E26" s="149">
        <v>0</v>
      </c>
      <c r="F26" s="149">
        <v>0</v>
      </c>
      <c r="G26" s="149">
        <f t="shared" si="6"/>
        <v>0</v>
      </c>
    </row>
    <row r="27" spans="1:7" x14ac:dyDescent="0.45">
      <c r="A27" s="47" t="s">
        <v>402</v>
      </c>
      <c r="B27" s="149">
        <f>SUM(B28:B36)</f>
        <v>0</v>
      </c>
      <c r="C27" s="149">
        <f t="shared" ref="C27:G27" si="7">SUM(C28:C36)</f>
        <v>0</v>
      </c>
      <c r="D27" s="149">
        <f t="shared" si="7"/>
        <v>0</v>
      </c>
      <c r="E27" s="149">
        <f t="shared" si="7"/>
        <v>0</v>
      </c>
      <c r="F27" s="149">
        <f t="shared" si="7"/>
        <v>0</v>
      </c>
      <c r="G27" s="149">
        <f t="shared" si="7"/>
        <v>0</v>
      </c>
    </row>
    <row r="28" spans="1:7" x14ac:dyDescent="0.45">
      <c r="A28" s="58" t="s">
        <v>403</v>
      </c>
      <c r="B28" s="149">
        <v>0</v>
      </c>
      <c r="C28" s="149">
        <v>0</v>
      </c>
      <c r="D28" s="149">
        <f t="shared" ref="D28:D36" si="8">B28+C28</f>
        <v>0</v>
      </c>
      <c r="E28" s="149">
        <v>0</v>
      </c>
      <c r="F28" s="149">
        <v>0</v>
      </c>
      <c r="G28" s="149">
        <f t="shared" ref="G28:G36" si="9">D28-E28</f>
        <v>0</v>
      </c>
    </row>
    <row r="29" spans="1:7" x14ac:dyDescent="0.45">
      <c r="A29" s="56" t="s">
        <v>404</v>
      </c>
      <c r="B29" s="149">
        <v>0</v>
      </c>
      <c r="C29" s="149">
        <v>0</v>
      </c>
      <c r="D29" s="149">
        <f t="shared" si="8"/>
        <v>0</v>
      </c>
      <c r="E29" s="149">
        <v>0</v>
      </c>
      <c r="F29" s="149">
        <v>0</v>
      </c>
      <c r="G29" s="149">
        <f t="shared" si="9"/>
        <v>0</v>
      </c>
    </row>
    <row r="30" spans="1:7" x14ac:dyDescent="0.45">
      <c r="A30" s="56" t="s">
        <v>405</v>
      </c>
      <c r="B30" s="149">
        <v>0</v>
      </c>
      <c r="C30" s="149">
        <v>0</v>
      </c>
      <c r="D30" s="149">
        <f t="shared" si="8"/>
        <v>0</v>
      </c>
      <c r="E30" s="149">
        <v>0</v>
      </c>
      <c r="F30" s="149">
        <v>0</v>
      </c>
      <c r="G30" s="149">
        <f t="shared" si="9"/>
        <v>0</v>
      </c>
    </row>
    <row r="31" spans="1:7" x14ac:dyDescent="0.45">
      <c r="A31" s="56" t="s">
        <v>406</v>
      </c>
      <c r="B31" s="149">
        <v>0</v>
      </c>
      <c r="C31" s="149">
        <v>0</v>
      </c>
      <c r="D31" s="149">
        <f t="shared" si="8"/>
        <v>0</v>
      </c>
      <c r="E31" s="149">
        <v>0</v>
      </c>
      <c r="F31" s="149">
        <v>0</v>
      </c>
      <c r="G31" s="149">
        <f t="shared" si="9"/>
        <v>0</v>
      </c>
    </row>
    <row r="32" spans="1:7" x14ac:dyDescent="0.45">
      <c r="A32" s="56" t="s">
        <v>407</v>
      </c>
      <c r="B32" s="149">
        <v>0</v>
      </c>
      <c r="C32" s="149">
        <v>0</v>
      </c>
      <c r="D32" s="149">
        <f t="shared" si="8"/>
        <v>0</v>
      </c>
      <c r="E32" s="149">
        <v>0</v>
      </c>
      <c r="F32" s="149">
        <v>0</v>
      </c>
      <c r="G32" s="149">
        <f t="shared" si="9"/>
        <v>0</v>
      </c>
    </row>
    <row r="33" spans="1:7" ht="14.45" customHeight="1" x14ac:dyDescent="0.45">
      <c r="A33" s="56" t="s">
        <v>408</v>
      </c>
      <c r="B33" s="149">
        <v>0</v>
      </c>
      <c r="C33" s="149">
        <v>0</v>
      </c>
      <c r="D33" s="149">
        <f t="shared" si="8"/>
        <v>0</v>
      </c>
      <c r="E33" s="149">
        <v>0</v>
      </c>
      <c r="F33" s="149">
        <v>0</v>
      </c>
      <c r="G33" s="149">
        <f t="shared" si="9"/>
        <v>0</v>
      </c>
    </row>
    <row r="34" spans="1:7" ht="14.45" customHeight="1" x14ac:dyDescent="0.45">
      <c r="A34" s="56" t="s">
        <v>409</v>
      </c>
      <c r="B34" s="149">
        <v>0</v>
      </c>
      <c r="C34" s="149">
        <v>0</v>
      </c>
      <c r="D34" s="149">
        <f t="shared" si="8"/>
        <v>0</v>
      </c>
      <c r="E34" s="149">
        <v>0</v>
      </c>
      <c r="F34" s="149">
        <v>0</v>
      </c>
      <c r="G34" s="149">
        <f t="shared" si="9"/>
        <v>0</v>
      </c>
    </row>
    <row r="35" spans="1:7" ht="14.45" customHeight="1" x14ac:dyDescent="0.45">
      <c r="A35" s="56" t="s">
        <v>410</v>
      </c>
      <c r="B35" s="149">
        <v>0</v>
      </c>
      <c r="C35" s="149">
        <v>0</v>
      </c>
      <c r="D35" s="149">
        <f t="shared" si="8"/>
        <v>0</v>
      </c>
      <c r="E35" s="149">
        <v>0</v>
      </c>
      <c r="F35" s="149">
        <v>0</v>
      </c>
      <c r="G35" s="149">
        <f t="shared" si="9"/>
        <v>0</v>
      </c>
    </row>
    <row r="36" spans="1:7" ht="14.45" customHeight="1" x14ac:dyDescent="0.45">
      <c r="A36" s="56" t="s">
        <v>411</v>
      </c>
      <c r="B36" s="149">
        <v>0</v>
      </c>
      <c r="C36" s="149">
        <v>0</v>
      </c>
      <c r="D36" s="149">
        <f t="shared" si="8"/>
        <v>0</v>
      </c>
      <c r="E36" s="149">
        <v>0</v>
      </c>
      <c r="F36" s="149">
        <v>0</v>
      </c>
      <c r="G36" s="149">
        <f t="shared" si="9"/>
        <v>0</v>
      </c>
    </row>
    <row r="37" spans="1:7" ht="14.45" customHeight="1" x14ac:dyDescent="0.45">
      <c r="A37" s="48" t="s">
        <v>412</v>
      </c>
      <c r="B37" s="149">
        <f>SUM(B38:B41)</f>
        <v>0</v>
      </c>
      <c r="C37" s="149">
        <f t="shared" ref="C37:G37" si="10">SUM(C38:C41)</f>
        <v>0</v>
      </c>
      <c r="D37" s="149">
        <f t="shared" si="10"/>
        <v>0</v>
      </c>
      <c r="E37" s="149">
        <f t="shared" si="10"/>
        <v>0</v>
      </c>
      <c r="F37" s="149">
        <f t="shared" si="10"/>
        <v>0</v>
      </c>
      <c r="G37" s="149">
        <f t="shared" si="10"/>
        <v>0</v>
      </c>
    </row>
    <row r="38" spans="1:7" x14ac:dyDescent="0.45">
      <c r="A38" s="58" t="s">
        <v>413</v>
      </c>
      <c r="B38" s="149">
        <v>0</v>
      </c>
      <c r="C38" s="149">
        <v>0</v>
      </c>
      <c r="D38" s="149">
        <f t="shared" ref="D38:D41" si="11">B38+C38</f>
        <v>0</v>
      </c>
      <c r="E38" s="149">
        <v>0</v>
      </c>
      <c r="F38" s="149">
        <v>0</v>
      </c>
      <c r="G38" s="149">
        <f t="shared" ref="G38:G41" si="12">D38-E38</f>
        <v>0</v>
      </c>
    </row>
    <row r="39" spans="1:7" ht="28.5" x14ac:dyDescent="0.45">
      <c r="A39" s="58" t="s">
        <v>414</v>
      </c>
      <c r="B39" s="149">
        <v>0</v>
      </c>
      <c r="C39" s="149">
        <v>0</v>
      </c>
      <c r="D39" s="149">
        <f t="shared" si="11"/>
        <v>0</v>
      </c>
      <c r="E39" s="149">
        <v>0</v>
      </c>
      <c r="F39" s="149">
        <v>0</v>
      </c>
      <c r="G39" s="149">
        <f t="shared" si="12"/>
        <v>0</v>
      </c>
    </row>
    <row r="40" spans="1:7" x14ac:dyDescent="0.45">
      <c r="A40" s="58" t="s">
        <v>415</v>
      </c>
      <c r="B40" s="149">
        <v>0</v>
      </c>
      <c r="C40" s="149">
        <v>0</v>
      </c>
      <c r="D40" s="149">
        <f t="shared" si="11"/>
        <v>0</v>
      </c>
      <c r="E40" s="149">
        <v>0</v>
      </c>
      <c r="F40" s="149">
        <v>0</v>
      </c>
      <c r="G40" s="149">
        <f t="shared" si="12"/>
        <v>0</v>
      </c>
    </row>
    <row r="41" spans="1:7" x14ac:dyDescent="0.45">
      <c r="A41" s="58" t="s">
        <v>416</v>
      </c>
      <c r="B41" s="149">
        <v>0</v>
      </c>
      <c r="C41" s="149">
        <v>0</v>
      </c>
      <c r="D41" s="149">
        <f t="shared" si="11"/>
        <v>0</v>
      </c>
      <c r="E41" s="149">
        <v>0</v>
      </c>
      <c r="F41" s="149">
        <v>0</v>
      </c>
      <c r="G41" s="149">
        <f t="shared" si="12"/>
        <v>0</v>
      </c>
    </row>
    <row r="42" spans="1:7" x14ac:dyDescent="0.45">
      <c r="A42" s="58"/>
      <c r="B42" s="149"/>
      <c r="C42" s="149"/>
      <c r="D42" s="149"/>
      <c r="E42" s="149"/>
      <c r="F42" s="149"/>
      <c r="G42" s="149"/>
    </row>
    <row r="43" spans="1:7" x14ac:dyDescent="0.45">
      <c r="A43" s="3" t="s">
        <v>417</v>
      </c>
      <c r="B43" s="151">
        <f>B44+B53+B61+B71</f>
        <v>7480000</v>
      </c>
      <c r="C43" s="151">
        <f t="shared" ref="C43:G43" si="13">C44+C53+C61+C71</f>
        <v>8000</v>
      </c>
      <c r="D43" s="151">
        <f t="shared" si="13"/>
        <v>7488000</v>
      </c>
      <c r="E43" s="151">
        <f t="shared" si="13"/>
        <v>2327790.44</v>
      </c>
      <c r="F43" s="151">
        <f t="shared" si="13"/>
        <v>2327790.44</v>
      </c>
      <c r="G43" s="151">
        <f t="shared" si="13"/>
        <v>5160209.5600000005</v>
      </c>
    </row>
    <row r="44" spans="1:7" x14ac:dyDescent="0.45">
      <c r="A44" s="47" t="s">
        <v>385</v>
      </c>
      <c r="B44" s="149">
        <f>SUM(B45:B52)</f>
        <v>3306718.5</v>
      </c>
      <c r="C44" s="149">
        <f t="shared" ref="C44:G44" si="14">SUM(C45:C52)</f>
        <v>-68757.02</v>
      </c>
      <c r="D44" s="149">
        <f t="shared" si="14"/>
        <v>3237961.48</v>
      </c>
      <c r="E44" s="149">
        <f t="shared" si="14"/>
        <v>1179747.96</v>
      </c>
      <c r="F44" s="149">
        <f t="shared" si="14"/>
        <v>1179747.96</v>
      </c>
      <c r="G44" s="149">
        <f t="shared" si="14"/>
        <v>2058213.52</v>
      </c>
    </row>
    <row r="45" spans="1:7" x14ac:dyDescent="0.45">
      <c r="A45" s="58" t="s">
        <v>386</v>
      </c>
      <c r="B45" s="149">
        <v>0</v>
      </c>
      <c r="C45" s="149">
        <v>0</v>
      </c>
      <c r="D45" s="149">
        <f t="shared" ref="D45:D52" si="15">B45+C45</f>
        <v>0</v>
      </c>
      <c r="E45" s="149">
        <v>0</v>
      </c>
      <c r="F45" s="149">
        <v>0</v>
      </c>
      <c r="G45" s="149">
        <f t="shared" ref="G45:G52" si="16">D45-E45</f>
        <v>0</v>
      </c>
    </row>
    <row r="46" spans="1:7" x14ac:dyDescent="0.45">
      <c r="A46" s="58" t="s">
        <v>387</v>
      </c>
      <c r="B46" s="149">
        <v>0</v>
      </c>
      <c r="C46" s="149">
        <v>0</v>
      </c>
      <c r="D46" s="149">
        <f t="shared" si="15"/>
        <v>0</v>
      </c>
      <c r="E46" s="149">
        <v>0</v>
      </c>
      <c r="F46" s="149">
        <v>0</v>
      </c>
      <c r="G46" s="149">
        <f t="shared" si="16"/>
        <v>0</v>
      </c>
    </row>
    <row r="47" spans="1:7" x14ac:dyDescent="0.45">
      <c r="A47" s="58" t="s">
        <v>388</v>
      </c>
      <c r="B47" s="149">
        <v>0</v>
      </c>
      <c r="C47" s="149">
        <v>0</v>
      </c>
      <c r="D47" s="149">
        <f t="shared" si="15"/>
        <v>0</v>
      </c>
      <c r="E47" s="149">
        <v>0</v>
      </c>
      <c r="F47" s="149">
        <v>0</v>
      </c>
      <c r="G47" s="149">
        <f t="shared" si="16"/>
        <v>0</v>
      </c>
    </row>
    <row r="48" spans="1:7" x14ac:dyDescent="0.45">
      <c r="A48" s="58" t="s">
        <v>389</v>
      </c>
      <c r="B48" s="149">
        <v>0</v>
      </c>
      <c r="C48" s="149">
        <v>0</v>
      </c>
      <c r="D48" s="149">
        <f t="shared" si="15"/>
        <v>0</v>
      </c>
      <c r="E48" s="149">
        <v>0</v>
      </c>
      <c r="F48" s="149">
        <v>0</v>
      </c>
      <c r="G48" s="149">
        <f t="shared" si="16"/>
        <v>0</v>
      </c>
    </row>
    <row r="49" spans="1:7" x14ac:dyDescent="0.45">
      <c r="A49" s="58" t="s">
        <v>390</v>
      </c>
      <c r="B49" s="150">
        <v>3306718.5</v>
      </c>
      <c r="C49" s="150">
        <v>-68757.02</v>
      </c>
      <c r="D49" s="149">
        <f t="shared" si="15"/>
        <v>3237961.48</v>
      </c>
      <c r="E49" s="150">
        <v>1179747.96</v>
      </c>
      <c r="F49" s="150">
        <v>1179747.96</v>
      </c>
      <c r="G49" s="149">
        <f t="shared" si="16"/>
        <v>2058213.52</v>
      </c>
    </row>
    <row r="50" spans="1:7" x14ac:dyDescent="0.45">
      <c r="A50" s="58" t="s">
        <v>391</v>
      </c>
      <c r="B50" s="149">
        <v>0</v>
      </c>
      <c r="C50" s="149">
        <v>0</v>
      </c>
      <c r="D50" s="149">
        <f t="shared" si="15"/>
        <v>0</v>
      </c>
      <c r="E50" s="149">
        <v>0</v>
      </c>
      <c r="F50" s="149">
        <v>0</v>
      </c>
      <c r="G50" s="149">
        <f t="shared" si="16"/>
        <v>0</v>
      </c>
    </row>
    <row r="51" spans="1:7" x14ac:dyDescent="0.45">
      <c r="A51" s="58" t="s">
        <v>392</v>
      </c>
      <c r="B51" s="149">
        <v>0</v>
      </c>
      <c r="C51" s="149">
        <v>0</v>
      </c>
      <c r="D51" s="149">
        <f t="shared" si="15"/>
        <v>0</v>
      </c>
      <c r="E51" s="149">
        <v>0</v>
      </c>
      <c r="F51" s="149">
        <v>0</v>
      </c>
      <c r="G51" s="149">
        <f t="shared" si="16"/>
        <v>0</v>
      </c>
    </row>
    <row r="52" spans="1:7" x14ac:dyDescent="0.45">
      <c r="A52" s="58" t="s">
        <v>393</v>
      </c>
      <c r="B52" s="149">
        <v>0</v>
      </c>
      <c r="C52" s="149">
        <v>0</v>
      </c>
      <c r="D52" s="149">
        <f t="shared" si="15"/>
        <v>0</v>
      </c>
      <c r="E52" s="149">
        <v>0</v>
      </c>
      <c r="F52" s="149">
        <v>0</v>
      </c>
      <c r="G52" s="149">
        <f t="shared" si="16"/>
        <v>0</v>
      </c>
    </row>
    <row r="53" spans="1:7" x14ac:dyDescent="0.45">
      <c r="A53" s="47" t="s">
        <v>394</v>
      </c>
      <c r="B53" s="149">
        <f>SUM(B54:B60)</f>
        <v>4173281.5</v>
      </c>
      <c r="C53" s="149">
        <f t="shared" ref="C53:G53" si="17">SUM(C54:C60)</f>
        <v>76757.02</v>
      </c>
      <c r="D53" s="149">
        <f t="shared" si="17"/>
        <v>4250038.5200000005</v>
      </c>
      <c r="E53" s="149">
        <f t="shared" si="17"/>
        <v>1148042.48</v>
      </c>
      <c r="F53" s="149">
        <f t="shared" si="17"/>
        <v>1148042.48</v>
      </c>
      <c r="G53" s="149">
        <f t="shared" si="17"/>
        <v>3101996.04</v>
      </c>
    </row>
    <row r="54" spans="1:7" x14ac:dyDescent="0.45">
      <c r="A54" s="58" t="s">
        <v>395</v>
      </c>
      <c r="B54" s="149">
        <v>0</v>
      </c>
      <c r="C54" s="149">
        <v>0</v>
      </c>
      <c r="D54" s="149">
        <f t="shared" ref="D54:D60" si="18">B54+C54</f>
        <v>0</v>
      </c>
      <c r="E54" s="149">
        <v>0</v>
      </c>
      <c r="F54" s="149">
        <v>0</v>
      </c>
      <c r="G54" s="149">
        <f t="shared" ref="G54:G60" si="19">D54-E54</f>
        <v>0</v>
      </c>
    </row>
    <row r="55" spans="1:7" x14ac:dyDescent="0.45">
      <c r="A55" s="58" t="s">
        <v>396</v>
      </c>
      <c r="B55" s="149">
        <v>0</v>
      </c>
      <c r="C55" s="149">
        <v>0</v>
      </c>
      <c r="D55" s="149">
        <f t="shared" si="18"/>
        <v>0</v>
      </c>
      <c r="E55" s="149">
        <v>0</v>
      </c>
      <c r="F55" s="149">
        <v>0</v>
      </c>
      <c r="G55" s="149">
        <f t="shared" si="19"/>
        <v>0</v>
      </c>
    </row>
    <row r="56" spans="1:7" x14ac:dyDescent="0.45">
      <c r="A56" s="58" t="s">
        <v>397</v>
      </c>
      <c r="B56" s="150">
        <v>568045.34</v>
      </c>
      <c r="C56" s="150">
        <v>6414.31</v>
      </c>
      <c r="D56" s="149">
        <f t="shared" si="18"/>
        <v>574459.65</v>
      </c>
      <c r="E56" s="150">
        <v>160357.5</v>
      </c>
      <c r="F56" s="150">
        <v>160357.5</v>
      </c>
      <c r="G56" s="149">
        <f t="shared" si="19"/>
        <v>414102.15</v>
      </c>
    </row>
    <row r="57" spans="1:7" x14ac:dyDescent="0.45">
      <c r="A57" s="59" t="s">
        <v>398</v>
      </c>
      <c r="B57" s="149">
        <v>0</v>
      </c>
      <c r="C57" s="149">
        <v>0</v>
      </c>
      <c r="D57" s="149">
        <f t="shared" si="18"/>
        <v>0</v>
      </c>
      <c r="E57" s="149">
        <v>0</v>
      </c>
      <c r="F57" s="149">
        <v>0</v>
      </c>
      <c r="G57" s="149">
        <f t="shared" si="19"/>
        <v>0</v>
      </c>
    </row>
    <row r="58" spans="1:7" x14ac:dyDescent="0.45">
      <c r="A58" s="58" t="s">
        <v>399</v>
      </c>
      <c r="B58" s="150">
        <v>498639.46</v>
      </c>
      <c r="C58" s="150">
        <v>5731.48</v>
      </c>
      <c r="D58" s="149">
        <f t="shared" si="18"/>
        <v>504370.94</v>
      </c>
      <c r="E58" s="150">
        <v>143287.5</v>
      </c>
      <c r="F58" s="150">
        <v>143287.5</v>
      </c>
      <c r="G58" s="149">
        <f t="shared" si="19"/>
        <v>361083.44</v>
      </c>
    </row>
    <row r="59" spans="1:7" x14ac:dyDescent="0.45">
      <c r="A59" s="58" t="s">
        <v>400</v>
      </c>
      <c r="B59" s="150">
        <v>3106596.7</v>
      </c>
      <c r="C59" s="150">
        <v>64611.23</v>
      </c>
      <c r="D59" s="149">
        <f t="shared" si="18"/>
        <v>3171207.93</v>
      </c>
      <c r="E59" s="150">
        <v>844397.48</v>
      </c>
      <c r="F59" s="150">
        <v>844397.48</v>
      </c>
      <c r="G59" s="149">
        <f t="shared" si="19"/>
        <v>2326810.4500000002</v>
      </c>
    </row>
    <row r="60" spans="1:7" x14ac:dyDescent="0.45">
      <c r="A60" s="58" t="s">
        <v>401</v>
      </c>
      <c r="B60" s="149">
        <v>0</v>
      </c>
      <c r="C60" s="149">
        <v>0</v>
      </c>
      <c r="D60" s="149">
        <f t="shared" si="18"/>
        <v>0</v>
      </c>
      <c r="E60" s="149">
        <v>0</v>
      </c>
      <c r="F60" s="149">
        <v>0</v>
      </c>
      <c r="G60" s="149">
        <f t="shared" si="19"/>
        <v>0</v>
      </c>
    </row>
    <row r="61" spans="1:7" x14ac:dyDescent="0.45">
      <c r="A61" s="47" t="s">
        <v>402</v>
      </c>
      <c r="B61" s="149">
        <f>SUM(B62:B70)</f>
        <v>0</v>
      </c>
      <c r="C61" s="149">
        <f t="shared" ref="C61:G61" si="20">SUM(C62:C70)</f>
        <v>0</v>
      </c>
      <c r="D61" s="149">
        <f t="shared" si="20"/>
        <v>0</v>
      </c>
      <c r="E61" s="149">
        <f t="shared" si="20"/>
        <v>0</v>
      </c>
      <c r="F61" s="149">
        <f t="shared" si="20"/>
        <v>0</v>
      </c>
      <c r="G61" s="149">
        <f t="shared" si="20"/>
        <v>0</v>
      </c>
    </row>
    <row r="62" spans="1:7" x14ac:dyDescent="0.45">
      <c r="A62" s="58" t="s">
        <v>403</v>
      </c>
      <c r="B62" s="149">
        <v>0</v>
      </c>
      <c r="C62" s="149">
        <v>0</v>
      </c>
      <c r="D62" s="149">
        <f t="shared" ref="D62:D70" si="21">B62+C62</f>
        <v>0</v>
      </c>
      <c r="E62" s="149">
        <v>0</v>
      </c>
      <c r="F62" s="149">
        <v>0</v>
      </c>
      <c r="G62" s="149">
        <f t="shared" ref="G62:G70" si="22">D62-E62</f>
        <v>0</v>
      </c>
    </row>
    <row r="63" spans="1:7" x14ac:dyDescent="0.45">
      <c r="A63" s="58" t="s">
        <v>404</v>
      </c>
      <c r="B63" s="149">
        <v>0</v>
      </c>
      <c r="C63" s="149">
        <v>0</v>
      </c>
      <c r="D63" s="149">
        <f t="shared" si="21"/>
        <v>0</v>
      </c>
      <c r="E63" s="149">
        <v>0</v>
      </c>
      <c r="F63" s="149">
        <v>0</v>
      </c>
      <c r="G63" s="149">
        <f t="shared" si="22"/>
        <v>0</v>
      </c>
    </row>
    <row r="64" spans="1:7" x14ac:dyDescent="0.45">
      <c r="A64" s="58" t="s">
        <v>405</v>
      </c>
      <c r="B64" s="149">
        <v>0</v>
      </c>
      <c r="C64" s="149">
        <v>0</v>
      </c>
      <c r="D64" s="149">
        <f t="shared" si="21"/>
        <v>0</v>
      </c>
      <c r="E64" s="149">
        <v>0</v>
      </c>
      <c r="F64" s="149">
        <v>0</v>
      </c>
      <c r="G64" s="149">
        <f t="shared" si="22"/>
        <v>0</v>
      </c>
    </row>
    <row r="65" spans="1:7" x14ac:dyDescent="0.45">
      <c r="A65" s="58" t="s">
        <v>406</v>
      </c>
      <c r="B65" s="149">
        <v>0</v>
      </c>
      <c r="C65" s="149">
        <v>0</v>
      </c>
      <c r="D65" s="149">
        <f t="shared" si="21"/>
        <v>0</v>
      </c>
      <c r="E65" s="149">
        <v>0</v>
      </c>
      <c r="F65" s="149">
        <v>0</v>
      </c>
      <c r="G65" s="149">
        <f t="shared" si="22"/>
        <v>0</v>
      </c>
    </row>
    <row r="66" spans="1:7" x14ac:dyDescent="0.45">
      <c r="A66" s="58" t="s">
        <v>407</v>
      </c>
      <c r="B66" s="149">
        <v>0</v>
      </c>
      <c r="C66" s="149">
        <v>0</v>
      </c>
      <c r="D66" s="149">
        <f t="shared" si="21"/>
        <v>0</v>
      </c>
      <c r="E66" s="149">
        <v>0</v>
      </c>
      <c r="F66" s="149">
        <v>0</v>
      </c>
      <c r="G66" s="149">
        <f t="shared" si="22"/>
        <v>0</v>
      </c>
    </row>
    <row r="67" spans="1:7" x14ac:dyDescent="0.45">
      <c r="A67" s="58" t="s">
        <v>408</v>
      </c>
      <c r="B67" s="149">
        <v>0</v>
      </c>
      <c r="C67" s="149">
        <v>0</v>
      </c>
      <c r="D67" s="149">
        <f t="shared" si="21"/>
        <v>0</v>
      </c>
      <c r="E67" s="149">
        <v>0</v>
      </c>
      <c r="F67" s="149">
        <v>0</v>
      </c>
      <c r="G67" s="149">
        <f t="shared" si="22"/>
        <v>0</v>
      </c>
    </row>
    <row r="68" spans="1:7" x14ac:dyDescent="0.45">
      <c r="A68" s="58" t="s">
        <v>409</v>
      </c>
      <c r="B68" s="149">
        <v>0</v>
      </c>
      <c r="C68" s="149">
        <v>0</v>
      </c>
      <c r="D68" s="149">
        <f t="shared" si="21"/>
        <v>0</v>
      </c>
      <c r="E68" s="149">
        <v>0</v>
      </c>
      <c r="F68" s="149">
        <v>0</v>
      </c>
      <c r="G68" s="149">
        <f t="shared" si="22"/>
        <v>0</v>
      </c>
    </row>
    <row r="69" spans="1:7" x14ac:dyDescent="0.45">
      <c r="A69" s="58" t="s">
        <v>410</v>
      </c>
      <c r="B69" s="149">
        <v>0</v>
      </c>
      <c r="C69" s="149">
        <v>0</v>
      </c>
      <c r="D69" s="149">
        <f t="shared" si="21"/>
        <v>0</v>
      </c>
      <c r="E69" s="149">
        <v>0</v>
      </c>
      <c r="F69" s="149">
        <v>0</v>
      </c>
      <c r="G69" s="149">
        <f t="shared" si="22"/>
        <v>0</v>
      </c>
    </row>
    <row r="70" spans="1:7" x14ac:dyDescent="0.45">
      <c r="A70" s="58" t="s">
        <v>411</v>
      </c>
      <c r="B70" s="149">
        <v>0</v>
      </c>
      <c r="C70" s="149">
        <v>0</v>
      </c>
      <c r="D70" s="149">
        <f t="shared" si="21"/>
        <v>0</v>
      </c>
      <c r="E70" s="149">
        <v>0</v>
      </c>
      <c r="F70" s="149">
        <v>0</v>
      </c>
      <c r="G70" s="149">
        <f t="shared" si="22"/>
        <v>0</v>
      </c>
    </row>
    <row r="71" spans="1:7" x14ac:dyDescent="0.45">
      <c r="A71" s="48" t="s">
        <v>412</v>
      </c>
      <c r="B71" s="152">
        <f>SUM(B72:B75)</f>
        <v>0</v>
      </c>
      <c r="C71" s="152">
        <f t="shared" ref="C71:G71" si="23">SUM(C72:C75)</f>
        <v>0</v>
      </c>
      <c r="D71" s="152">
        <f t="shared" si="23"/>
        <v>0</v>
      </c>
      <c r="E71" s="152">
        <f t="shared" si="23"/>
        <v>0</v>
      </c>
      <c r="F71" s="152">
        <f t="shared" si="23"/>
        <v>0</v>
      </c>
      <c r="G71" s="152">
        <f t="shared" si="23"/>
        <v>0</v>
      </c>
    </row>
    <row r="72" spans="1:7" x14ac:dyDescent="0.45">
      <c r="A72" s="58" t="s">
        <v>413</v>
      </c>
      <c r="B72" s="149">
        <v>0</v>
      </c>
      <c r="C72" s="149">
        <v>0</v>
      </c>
      <c r="D72" s="149">
        <f t="shared" ref="D72:D75" si="24">B72+C72</f>
        <v>0</v>
      </c>
      <c r="E72" s="149">
        <v>0</v>
      </c>
      <c r="F72" s="149">
        <v>0</v>
      </c>
      <c r="G72" s="149">
        <f t="shared" ref="G72:G75" si="25">D72-E72</f>
        <v>0</v>
      </c>
    </row>
    <row r="73" spans="1:7" ht="28.5" x14ac:dyDescent="0.45">
      <c r="A73" s="58" t="s">
        <v>414</v>
      </c>
      <c r="B73" s="149">
        <v>0</v>
      </c>
      <c r="C73" s="149">
        <v>0</v>
      </c>
      <c r="D73" s="149">
        <f t="shared" si="24"/>
        <v>0</v>
      </c>
      <c r="E73" s="149">
        <v>0</v>
      </c>
      <c r="F73" s="149">
        <v>0</v>
      </c>
      <c r="G73" s="149">
        <f t="shared" si="25"/>
        <v>0</v>
      </c>
    </row>
    <row r="74" spans="1:7" x14ac:dyDescent="0.45">
      <c r="A74" s="58" t="s">
        <v>415</v>
      </c>
      <c r="B74" s="149">
        <v>0</v>
      </c>
      <c r="C74" s="149">
        <v>0</v>
      </c>
      <c r="D74" s="149">
        <f t="shared" si="24"/>
        <v>0</v>
      </c>
      <c r="E74" s="149">
        <v>0</v>
      </c>
      <c r="F74" s="149">
        <v>0</v>
      </c>
      <c r="G74" s="149">
        <f t="shared" si="25"/>
        <v>0</v>
      </c>
    </row>
    <row r="75" spans="1:7" x14ac:dyDescent="0.45">
      <c r="A75" s="58" t="s">
        <v>416</v>
      </c>
      <c r="B75" s="149">
        <v>0</v>
      </c>
      <c r="C75" s="149">
        <v>0</v>
      </c>
      <c r="D75" s="149">
        <f t="shared" si="24"/>
        <v>0</v>
      </c>
      <c r="E75" s="149">
        <v>0</v>
      </c>
      <c r="F75" s="149">
        <v>0</v>
      </c>
      <c r="G75" s="149">
        <f t="shared" si="25"/>
        <v>0</v>
      </c>
    </row>
    <row r="76" spans="1:7" x14ac:dyDescent="0.45">
      <c r="A76" s="35"/>
      <c r="B76" s="153"/>
      <c r="C76" s="153"/>
      <c r="D76" s="153"/>
      <c r="E76" s="153"/>
      <c r="F76" s="153"/>
      <c r="G76" s="153"/>
    </row>
    <row r="77" spans="1:7" x14ac:dyDescent="0.45">
      <c r="A77" s="3" t="s">
        <v>376</v>
      </c>
      <c r="B77" s="151">
        <f>B9+B43</f>
        <v>13857955.52</v>
      </c>
      <c r="C77" s="151">
        <f t="shared" ref="C77:G77" si="26">C9+C43</f>
        <v>1344206.68</v>
      </c>
      <c r="D77" s="151">
        <f t="shared" si="26"/>
        <v>15202162.199999999</v>
      </c>
      <c r="E77" s="151">
        <f t="shared" si="26"/>
        <v>7518993.0600000005</v>
      </c>
      <c r="F77" s="151">
        <f t="shared" si="26"/>
        <v>7518993.0600000005</v>
      </c>
      <c r="G77" s="151">
        <f t="shared" si="26"/>
        <v>7683169.1400000006</v>
      </c>
    </row>
    <row r="78" spans="1:7" x14ac:dyDescent="0.45">
      <c r="A78" s="45"/>
      <c r="B78" s="154"/>
      <c r="C78" s="154"/>
      <c r="D78" s="154"/>
      <c r="E78" s="154"/>
      <c r="F78" s="154"/>
      <c r="G78" s="15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31" sqref="E31"/>
    </sheetView>
    <sheetView workbookViewId="1">
      <selection sqref="A1:G1"/>
    </sheetView>
  </sheetViews>
  <sheetFormatPr baseColWidth="10" defaultColWidth="11" defaultRowHeight="14.25" x14ac:dyDescent="0.45"/>
  <cols>
    <col min="1" max="1" width="68.86328125" bestFit="1" customWidth="1"/>
    <col min="2" max="2" width="21.86328125" bestFit="1" customWidth="1"/>
    <col min="3" max="3" width="19.86328125" customWidth="1"/>
    <col min="4" max="4" width="20.86328125" bestFit="1" customWidth="1"/>
    <col min="5" max="6" width="22.265625" bestFit="1" customWidth="1"/>
    <col min="7" max="7" width="19.59765625" bestFit="1" customWidth="1"/>
  </cols>
  <sheetData>
    <row r="1" spans="1:7" ht="33.6" customHeight="1" x14ac:dyDescent="0.45">
      <c r="A1" s="166" t="s">
        <v>418</v>
      </c>
      <c r="B1" s="167"/>
      <c r="C1" s="167"/>
      <c r="D1" s="167"/>
      <c r="E1" s="167"/>
      <c r="F1" s="167"/>
      <c r="G1" s="168"/>
    </row>
    <row r="2" spans="1:7" x14ac:dyDescent="0.45">
      <c r="A2" s="82" t="str">
        <f>'Formato 1'!A2</f>
        <v xml:space="preserve"> Sistema para el Desarrollo Integral de la Familia del Municipio de Cortázar, Gto.</v>
      </c>
      <c r="B2" s="83"/>
      <c r="C2" s="83"/>
      <c r="D2" s="83"/>
      <c r="E2" s="83"/>
      <c r="F2" s="83"/>
      <c r="G2" s="84"/>
    </row>
    <row r="3" spans="1:7" x14ac:dyDescent="0.45">
      <c r="A3" s="85" t="s">
        <v>294</v>
      </c>
      <c r="B3" s="86"/>
      <c r="C3" s="86"/>
      <c r="D3" s="86"/>
      <c r="E3" s="86"/>
      <c r="F3" s="86"/>
      <c r="G3" s="87"/>
    </row>
    <row r="4" spans="1:7" x14ac:dyDescent="0.45">
      <c r="A4" s="85" t="s">
        <v>419</v>
      </c>
      <c r="B4" s="86"/>
      <c r="C4" s="86"/>
      <c r="D4" s="86"/>
      <c r="E4" s="86"/>
      <c r="F4" s="86"/>
      <c r="G4" s="87"/>
    </row>
    <row r="5" spans="1:7" x14ac:dyDescent="0.45">
      <c r="A5" s="85" t="str">
        <f>'Formato 3'!A4</f>
        <v>Del 01 de enero al 30 de junio de 2026</v>
      </c>
      <c r="B5" s="86"/>
      <c r="C5" s="86"/>
      <c r="D5" s="86"/>
      <c r="E5" s="86"/>
      <c r="F5" s="86"/>
      <c r="G5" s="87"/>
    </row>
    <row r="6" spans="1:7" x14ac:dyDescent="0.45">
      <c r="A6" s="88" t="s">
        <v>2</v>
      </c>
      <c r="B6" s="89"/>
      <c r="C6" s="89"/>
      <c r="D6" s="89"/>
      <c r="E6" s="89"/>
      <c r="F6" s="89"/>
      <c r="G6" s="90"/>
    </row>
    <row r="7" spans="1:7" x14ac:dyDescent="0.45">
      <c r="A7" s="174" t="s">
        <v>5</v>
      </c>
      <c r="B7" s="177" t="s">
        <v>296</v>
      </c>
      <c r="C7" s="177"/>
      <c r="D7" s="177"/>
      <c r="E7" s="177"/>
      <c r="F7" s="177"/>
      <c r="G7" s="177" t="s">
        <v>297</v>
      </c>
    </row>
    <row r="8" spans="1:7" ht="28.5" x14ac:dyDescent="0.45">
      <c r="A8" s="175"/>
      <c r="B8" s="7" t="s">
        <v>202</v>
      </c>
      <c r="C8" s="28" t="s">
        <v>383</v>
      </c>
      <c r="D8" s="28" t="s">
        <v>229</v>
      </c>
      <c r="E8" s="28" t="s">
        <v>187</v>
      </c>
      <c r="F8" s="28" t="s">
        <v>203</v>
      </c>
      <c r="G8" s="183"/>
    </row>
    <row r="9" spans="1:7" ht="15.75" customHeight="1" x14ac:dyDescent="0.45">
      <c r="A9" s="22" t="s">
        <v>420</v>
      </c>
      <c r="B9" s="155">
        <f>B10+B11+B12+B15+B16+B19</f>
        <v>3686242.11</v>
      </c>
      <c r="C9" s="155">
        <f t="shared" ref="C9:G9" si="0">C10+C11+C12+C15+C16+C19</f>
        <v>55834.78</v>
      </c>
      <c r="D9" s="155">
        <f t="shared" si="0"/>
        <v>3742076.8899999997</v>
      </c>
      <c r="E9" s="155">
        <f t="shared" si="0"/>
        <v>2587024.39</v>
      </c>
      <c r="F9" s="155">
        <f t="shared" si="0"/>
        <v>2587024.39</v>
      </c>
      <c r="G9" s="155">
        <f t="shared" si="0"/>
        <v>1155052.4999999995</v>
      </c>
    </row>
    <row r="10" spans="1:7" x14ac:dyDescent="0.45">
      <c r="A10" s="47" t="s">
        <v>421</v>
      </c>
      <c r="B10" s="156">
        <v>3686242.11</v>
      </c>
      <c r="C10" s="156">
        <v>55834.78</v>
      </c>
      <c r="D10" s="157">
        <f>B10+C10</f>
        <v>3742076.8899999997</v>
      </c>
      <c r="E10" s="156">
        <v>2587024.39</v>
      </c>
      <c r="F10" s="156">
        <v>2587024.39</v>
      </c>
      <c r="G10" s="157">
        <f>D10-E10</f>
        <v>1155052.4999999995</v>
      </c>
    </row>
    <row r="11" spans="1:7" ht="15.75" customHeight="1" x14ac:dyDescent="0.45">
      <c r="A11" s="47" t="s">
        <v>422</v>
      </c>
      <c r="B11" s="157">
        <v>0</v>
      </c>
      <c r="C11" s="157">
        <v>0</v>
      </c>
      <c r="D11" s="157">
        <f>B11+C11</f>
        <v>0</v>
      </c>
      <c r="E11" s="157">
        <v>0</v>
      </c>
      <c r="F11" s="157">
        <v>0</v>
      </c>
      <c r="G11" s="157">
        <f>D11-E11</f>
        <v>0</v>
      </c>
    </row>
    <row r="12" spans="1:7" x14ac:dyDescent="0.45">
      <c r="A12" s="47" t="s">
        <v>423</v>
      </c>
      <c r="B12" s="157">
        <f>B13+B14</f>
        <v>0</v>
      </c>
      <c r="C12" s="157">
        <f t="shared" ref="C12:G12" si="1">C13+C14</f>
        <v>0</v>
      </c>
      <c r="D12" s="157">
        <f t="shared" si="1"/>
        <v>0</v>
      </c>
      <c r="E12" s="157">
        <f t="shared" si="1"/>
        <v>0</v>
      </c>
      <c r="F12" s="157">
        <f t="shared" si="1"/>
        <v>0</v>
      </c>
      <c r="G12" s="157">
        <f t="shared" si="1"/>
        <v>0</v>
      </c>
    </row>
    <row r="13" spans="1:7" x14ac:dyDescent="0.45">
      <c r="A13" s="56" t="s">
        <v>424</v>
      </c>
      <c r="B13" s="157">
        <v>0</v>
      </c>
      <c r="C13" s="157">
        <v>0</v>
      </c>
      <c r="D13" s="157">
        <f>B13+C13</f>
        <v>0</v>
      </c>
      <c r="E13" s="157">
        <v>0</v>
      </c>
      <c r="F13" s="157">
        <v>0</v>
      </c>
      <c r="G13" s="157">
        <f>D13-E13</f>
        <v>0</v>
      </c>
    </row>
    <row r="14" spans="1:7" x14ac:dyDescent="0.45">
      <c r="A14" s="56" t="s">
        <v>425</v>
      </c>
      <c r="B14" s="157">
        <v>0</v>
      </c>
      <c r="C14" s="157">
        <v>0</v>
      </c>
      <c r="D14" s="157">
        <f>B14+C14</f>
        <v>0</v>
      </c>
      <c r="E14" s="157">
        <v>0</v>
      </c>
      <c r="F14" s="157">
        <v>0</v>
      </c>
      <c r="G14" s="157">
        <f>D14-E14</f>
        <v>0</v>
      </c>
    </row>
    <row r="15" spans="1:7" x14ac:dyDescent="0.45">
      <c r="A15" s="47" t="s">
        <v>426</v>
      </c>
      <c r="B15" s="157">
        <v>0</v>
      </c>
      <c r="C15" s="157">
        <v>0</v>
      </c>
      <c r="D15" s="157">
        <f>B15+C15</f>
        <v>0</v>
      </c>
      <c r="E15" s="157">
        <v>0</v>
      </c>
      <c r="F15" s="157">
        <v>0</v>
      </c>
      <c r="G15" s="157">
        <f>D15-E15</f>
        <v>0</v>
      </c>
    </row>
    <row r="16" spans="1:7" ht="28.5" x14ac:dyDescent="0.45">
      <c r="A16" s="48" t="s">
        <v>427</v>
      </c>
      <c r="B16" s="157">
        <f>B17+B18</f>
        <v>0</v>
      </c>
      <c r="C16" s="157">
        <f t="shared" ref="C16:G16" si="2">C17+C18</f>
        <v>0</v>
      </c>
      <c r="D16" s="157">
        <f t="shared" si="2"/>
        <v>0</v>
      </c>
      <c r="E16" s="157">
        <f t="shared" si="2"/>
        <v>0</v>
      </c>
      <c r="F16" s="157">
        <f t="shared" si="2"/>
        <v>0</v>
      </c>
      <c r="G16" s="157">
        <f t="shared" si="2"/>
        <v>0</v>
      </c>
    </row>
    <row r="17" spans="1:7" x14ac:dyDescent="0.45">
      <c r="A17" s="56" t="s">
        <v>428</v>
      </c>
      <c r="B17" s="157">
        <v>0</v>
      </c>
      <c r="C17" s="157">
        <v>0</v>
      </c>
      <c r="D17" s="157">
        <f>B17+C17</f>
        <v>0</v>
      </c>
      <c r="E17" s="157">
        <v>0</v>
      </c>
      <c r="F17" s="157">
        <v>0</v>
      </c>
      <c r="G17" s="157">
        <f>D17-E17</f>
        <v>0</v>
      </c>
    </row>
    <row r="18" spans="1:7" x14ac:dyDescent="0.45">
      <c r="A18" s="56" t="s">
        <v>429</v>
      </c>
      <c r="B18" s="157">
        <v>0</v>
      </c>
      <c r="C18" s="157">
        <v>0</v>
      </c>
      <c r="D18" s="157">
        <f>B18+C18</f>
        <v>0</v>
      </c>
      <c r="E18" s="157">
        <v>0</v>
      </c>
      <c r="F18" s="157">
        <v>0</v>
      </c>
      <c r="G18" s="157">
        <f>D18-E18</f>
        <v>0</v>
      </c>
    </row>
    <row r="19" spans="1:7" x14ac:dyDescent="0.45">
      <c r="A19" s="47" t="s">
        <v>430</v>
      </c>
      <c r="B19" s="157">
        <v>0</v>
      </c>
      <c r="C19" s="157">
        <v>0</v>
      </c>
      <c r="D19" s="157">
        <f>B19+C19</f>
        <v>0</v>
      </c>
      <c r="E19" s="157">
        <v>0</v>
      </c>
      <c r="F19" s="157">
        <v>0</v>
      </c>
      <c r="G19" s="157">
        <f>D19-E19</f>
        <v>0</v>
      </c>
    </row>
    <row r="20" spans="1:7" x14ac:dyDescent="0.45">
      <c r="A20" s="35"/>
      <c r="B20" s="158"/>
      <c r="C20" s="158"/>
      <c r="D20" s="158"/>
      <c r="E20" s="158"/>
      <c r="F20" s="158"/>
      <c r="G20" s="158"/>
    </row>
    <row r="21" spans="1:7" x14ac:dyDescent="0.45">
      <c r="A21" s="29" t="s">
        <v>431</v>
      </c>
      <c r="B21" s="155">
        <f>B22+B23+B24+B27+B28+B31</f>
        <v>6346225.25</v>
      </c>
      <c r="C21" s="155">
        <f t="shared" ref="C21:G21" si="3">C22+C23+C24+C27+C28+C31</f>
        <v>155819.28</v>
      </c>
      <c r="D21" s="155">
        <f t="shared" si="3"/>
        <v>6502044.5300000003</v>
      </c>
      <c r="E21" s="155">
        <f t="shared" si="3"/>
        <v>1823028.78</v>
      </c>
      <c r="F21" s="155">
        <f t="shared" si="3"/>
        <v>1823028.78</v>
      </c>
      <c r="G21" s="155">
        <f t="shared" si="3"/>
        <v>4679015.75</v>
      </c>
    </row>
    <row r="22" spans="1:7" x14ac:dyDescent="0.45">
      <c r="A22" s="47" t="s">
        <v>421</v>
      </c>
      <c r="B22" s="156">
        <v>6346225.25</v>
      </c>
      <c r="C22" s="156">
        <v>155819.28</v>
      </c>
      <c r="D22" s="157">
        <f>B22+C22</f>
        <v>6502044.5300000003</v>
      </c>
      <c r="E22" s="156">
        <v>1823028.78</v>
      </c>
      <c r="F22" s="156">
        <v>1823028.78</v>
      </c>
      <c r="G22" s="157">
        <f>D22-E22</f>
        <v>4679015.75</v>
      </c>
    </row>
    <row r="23" spans="1:7" x14ac:dyDescent="0.45">
      <c r="A23" s="47" t="s">
        <v>422</v>
      </c>
      <c r="B23" s="157">
        <v>0</v>
      </c>
      <c r="C23" s="157">
        <v>0</v>
      </c>
      <c r="D23" s="157">
        <f>B23+C23</f>
        <v>0</v>
      </c>
      <c r="E23" s="157">
        <v>0</v>
      </c>
      <c r="F23" s="157">
        <v>0</v>
      </c>
      <c r="G23" s="157">
        <f>D23-E23</f>
        <v>0</v>
      </c>
    </row>
    <row r="24" spans="1:7" x14ac:dyDescent="0.45">
      <c r="A24" s="47" t="s">
        <v>423</v>
      </c>
      <c r="B24" s="157">
        <f>B25+B26</f>
        <v>0</v>
      </c>
      <c r="C24" s="157">
        <f>C25+C26</f>
        <v>0</v>
      </c>
      <c r="D24" s="157">
        <f>D25+D26</f>
        <v>0</v>
      </c>
      <c r="E24" s="157">
        <f t="shared" ref="E24:G24" si="4">E25+E26</f>
        <v>0</v>
      </c>
      <c r="F24" s="157">
        <f t="shared" si="4"/>
        <v>0</v>
      </c>
      <c r="G24" s="157">
        <f t="shared" si="4"/>
        <v>0</v>
      </c>
    </row>
    <row r="25" spans="1:7" x14ac:dyDescent="0.45">
      <c r="A25" s="56" t="s">
        <v>424</v>
      </c>
      <c r="B25" s="157">
        <v>0</v>
      </c>
      <c r="C25" s="157">
        <v>0</v>
      </c>
      <c r="D25" s="157">
        <f>B25+C25</f>
        <v>0</v>
      </c>
      <c r="E25" s="157">
        <v>0</v>
      </c>
      <c r="F25" s="157">
        <v>0</v>
      </c>
      <c r="G25" s="157">
        <f>D25-E25</f>
        <v>0</v>
      </c>
    </row>
    <row r="26" spans="1:7" x14ac:dyDescent="0.45">
      <c r="A26" s="56" t="s">
        <v>425</v>
      </c>
      <c r="B26" s="157">
        <v>0</v>
      </c>
      <c r="C26" s="157">
        <v>0</v>
      </c>
      <c r="D26" s="157">
        <f>B26+C26</f>
        <v>0</v>
      </c>
      <c r="E26" s="157">
        <v>0</v>
      </c>
      <c r="F26" s="157">
        <v>0</v>
      </c>
      <c r="G26" s="157">
        <f>D26-E26</f>
        <v>0</v>
      </c>
    </row>
    <row r="27" spans="1:7" x14ac:dyDescent="0.45">
      <c r="A27" s="47" t="s">
        <v>426</v>
      </c>
      <c r="B27" s="157">
        <v>0</v>
      </c>
      <c r="C27" s="157">
        <v>0</v>
      </c>
      <c r="D27" s="157">
        <f>B27+C27</f>
        <v>0</v>
      </c>
      <c r="E27" s="157">
        <v>0</v>
      </c>
      <c r="F27" s="157">
        <v>0</v>
      </c>
      <c r="G27" s="157">
        <f>D27-E27</f>
        <v>0</v>
      </c>
    </row>
    <row r="28" spans="1:7" ht="28.5" x14ac:dyDescent="0.45">
      <c r="A28" s="48" t="s">
        <v>427</v>
      </c>
      <c r="B28" s="157">
        <f>B29+B30</f>
        <v>0</v>
      </c>
      <c r="C28" s="157">
        <f t="shared" ref="C28:G28" si="5">C29+C30</f>
        <v>0</v>
      </c>
      <c r="D28" s="157">
        <f t="shared" si="5"/>
        <v>0</v>
      </c>
      <c r="E28" s="157">
        <f t="shared" si="5"/>
        <v>0</v>
      </c>
      <c r="F28" s="157">
        <f t="shared" si="5"/>
        <v>0</v>
      </c>
      <c r="G28" s="157">
        <f t="shared" si="5"/>
        <v>0</v>
      </c>
    </row>
    <row r="29" spans="1:7" x14ac:dyDescent="0.45">
      <c r="A29" s="56" t="s">
        <v>428</v>
      </c>
      <c r="B29" s="157">
        <v>0</v>
      </c>
      <c r="C29" s="157">
        <v>0</v>
      </c>
      <c r="D29" s="157">
        <f>B29+C29</f>
        <v>0</v>
      </c>
      <c r="E29" s="157">
        <v>0</v>
      </c>
      <c r="F29" s="157">
        <v>0</v>
      </c>
      <c r="G29" s="157">
        <f>D29-E29</f>
        <v>0</v>
      </c>
    </row>
    <row r="30" spans="1:7" x14ac:dyDescent="0.45">
      <c r="A30" s="56" t="s">
        <v>429</v>
      </c>
      <c r="B30" s="157">
        <v>0</v>
      </c>
      <c r="C30" s="157">
        <v>0</v>
      </c>
      <c r="D30" s="157">
        <f>B30+C30</f>
        <v>0</v>
      </c>
      <c r="E30" s="157">
        <v>0</v>
      </c>
      <c r="F30" s="157">
        <v>0</v>
      </c>
      <c r="G30" s="157">
        <f>D30-E30</f>
        <v>0</v>
      </c>
    </row>
    <row r="31" spans="1:7" x14ac:dyDescent="0.45">
      <c r="A31" s="47" t="s">
        <v>430</v>
      </c>
      <c r="B31" s="157">
        <v>0</v>
      </c>
      <c r="C31" s="157">
        <v>0</v>
      </c>
      <c r="D31" s="157">
        <f>B31+C31</f>
        <v>0</v>
      </c>
      <c r="E31" s="157">
        <v>0</v>
      </c>
      <c r="F31" s="157">
        <v>0</v>
      </c>
      <c r="G31" s="157">
        <f>D31-E31</f>
        <v>0</v>
      </c>
    </row>
    <row r="32" spans="1:7" x14ac:dyDescent="0.45">
      <c r="A32" s="35"/>
      <c r="B32" s="158"/>
      <c r="C32" s="158"/>
      <c r="D32" s="158"/>
      <c r="E32" s="158"/>
      <c r="F32" s="158"/>
      <c r="G32" s="158"/>
    </row>
    <row r="33" spans="1:7" ht="14.45" customHeight="1" x14ac:dyDescent="0.45">
      <c r="A33" s="3" t="s">
        <v>432</v>
      </c>
      <c r="B33" s="155">
        <f>B9+B21</f>
        <v>10032467.359999999</v>
      </c>
      <c r="C33" s="155">
        <f t="shared" ref="C33:G33" si="6">C9+C21</f>
        <v>211654.06</v>
      </c>
      <c r="D33" s="155">
        <f t="shared" si="6"/>
        <v>10244121.42</v>
      </c>
      <c r="E33" s="155">
        <f t="shared" si="6"/>
        <v>4410053.17</v>
      </c>
      <c r="F33" s="155">
        <f t="shared" si="6"/>
        <v>4410053.17</v>
      </c>
      <c r="G33" s="155">
        <f t="shared" si="6"/>
        <v>5834068.25</v>
      </c>
    </row>
    <row r="34" spans="1:7" ht="14.45" customHeight="1" x14ac:dyDescent="0.45">
      <c r="A34" s="45"/>
      <c r="B34" s="159"/>
      <c r="C34" s="159"/>
      <c r="D34" s="159"/>
      <c r="E34" s="159"/>
      <c r="F34" s="159"/>
      <c r="G34" s="15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Luis González</cp:lastModifiedBy>
  <cp:revision/>
  <dcterms:created xsi:type="dcterms:W3CDTF">2023-03-16T22:14:51Z</dcterms:created>
  <dcterms:modified xsi:type="dcterms:W3CDTF">2026-07-30T02:44:57Z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